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web\financial_new\excel\file\2024\"/>
    </mc:Choice>
  </mc:AlternateContent>
  <xr:revisionPtr revIDLastSave="0" documentId="13_ncr:1_{94152863-948C-455D-AA25-9FA92E376CAA}" xr6:coauthVersionLast="47" xr6:coauthVersionMax="47" xr10:uidLastSave="{00000000-0000-0000-0000-000000000000}"/>
  <bookViews>
    <workbookView xWindow="21270" yWindow="660" windowWidth="21600" windowHeight="11385" activeTab="4" xr2:uid="{00000000-000D-0000-FFFF-FFFF00000000}"/>
  </bookViews>
  <sheets>
    <sheet name="別表4" sheetId="4" r:id="rId1"/>
    <sheet name="別表5・ワークシート" sheetId="5" r:id="rId2"/>
    <sheet name="仕訳" sheetId="3" r:id="rId3"/>
    <sheet name="PL" sheetId="2" r:id="rId4"/>
    <sheet name="ビジュアル図解"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4" l="1"/>
  <c r="D21" i="5"/>
  <c r="D29" i="4"/>
  <c r="D19" i="5" s="1"/>
  <c r="C9" i="3" s="1"/>
  <c r="E9" i="3" s="1"/>
  <c r="D20" i="5"/>
  <c r="D15" i="4" l="1"/>
  <c r="E21" i="5" s="1"/>
  <c r="E20" i="5"/>
  <c r="C15" i="4"/>
  <c r="D5" i="5"/>
  <c r="E19" i="5" l="1"/>
  <c r="F19" i="5"/>
  <c r="L21" i="5"/>
  <c r="E8" i="3"/>
  <c r="E7" i="5"/>
  <c r="F7" i="5" s="1"/>
  <c r="E6" i="5"/>
  <c r="J6" i="5" s="1"/>
  <c r="E5" i="5"/>
  <c r="F5" i="5" s="1"/>
  <c r="L25" i="5"/>
  <c r="K25" i="5"/>
  <c r="J25" i="5"/>
  <c r="I25" i="5"/>
  <c r="L24" i="5"/>
  <c r="K24" i="5"/>
  <c r="J24" i="5"/>
  <c r="I24" i="5"/>
  <c r="L23" i="5"/>
  <c r="K23" i="5"/>
  <c r="J23" i="5"/>
  <c r="I23" i="5"/>
  <c r="L22" i="5"/>
  <c r="K22" i="5"/>
  <c r="J22" i="5"/>
  <c r="I22" i="5"/>
  <c r="K21" i="5"/>
  <c r="J21" i="5"/>
  <c r="I21" i="5"/>
  <c r="L20" i="5"/>
  <c r="K20" i="5"/>
  <c r="J20" i="5"/>
  <c r="I20" i="5"/>
  <c r="K19" i="5"/>
  <c r="J19" i="5"/>
  <c r="I19" i="5"/>
  <c r="L18" i="5"/>
  <c r="K18" i="5"/>
  <c r="J18" i="5"/>
  <c r="I18" i="5"/>
  <c r="L17" i="5"/>
  <c r="K17" i="5"/>
  <c r="J17" i="5"/>
  <c r="I17" i="5"/>
  <c r="L16" i="5"/>
  <c r="K16" i="5"/>
  <c r="J16" i="5"/>
  <c r="I16" i="5"/>
  <c r="L15" i="5"/>
  <c r="K15" i="5"/>
  <c r="J15" i="5"/>
  <c r="I15" i="5"/>
  <c r="L14" i="5"/>
  <c r="K14" i="5"/>
  <c r="J14" i="5"/>
  <c r="I14" i="5"/>
  <c r="L13" i="5"/>
  <c r="K13" i="5"/>
  <c r="J13" i="5"/>
  <c r="I13" i="5"/>
  <c r="L12" i="5"/>
  <c r="K12" i="5"/>
  <c r="J12" i="5"/>
  <c r="I12" i="5"/>
  <c r="L11" i="5"/>
  <c r="K11" i="5"/>
  <c r="J11" i="5"/>
  <c r="I11" i="5"/>
  <c r="L10" i="5"/>
  <c r="K10" i="5"/>
  <c r="J10" i="5"/>
  <c r="I10" i="5"/>
  <c r="L9" i="5"/>
  <c r="K9" i="5"/>
  <c r="J9" i="5"/>
  <c r="I9" i="5"/>
  <c r="L8" i="5"/>
  <c r="K8" i="5"/>
  <c r="J8" i="5"/>
  <c r="I8" i="5"/>
  <c r="L7" i="5"/>
  <c r="K7" i="5"/>
  <c r="J7" i="5"/>
  <c r="I7" i="5"/>
  <c r="L6" i="5"/>
  <c r="K6" i="5"/>
  <c r="I6" i="5"/>
  <c r="L5" i="5"/>
  <c r="K5" i="5"/>
  <c r="I5" i="5"/>
  <c r="F23" i="5"/>
  <c r="F16" i="5"/>
  <c r="F17" i="5"/>
  <c r="F18" i="5"/>
  <c r="F20" i="5"/>
  <c r="F22" i="5"/>
  <c r="F8" i="5"/>
  <c r="F9" i="5"/>
  <c r="F10" i="5"/>
  <c r="F11" i="5"/>
  <c r="F12" i="5"/>
  <c r="F13" i="5"/>
  <c r="F14" i="5"/>
  <c r="F15" i="5"/>
  <c r="D4" i="4"/>
  <c r="J5" i="5" l="1"/>
  <c r="J26" i="5" s="1"/>
  <c r="C3" i="3" s="1"/>
  <c r="E24" i="5" s="1"/>
  <c r="L19" i="5"/>
  <c r="L26" i="5" s="1"/>
  <c r="E6" i="3" s="1"/>
  <c r="F21" i="5"/>
  <c r="F6" i="5"/>
  <c r="I26" i="5"/>
  <c r="E4" i="3" s="1"/>
  <c r="D24" i="5" s="1"/>
  <c r="K26" i="5"/>
  <c r="C8" i="3" l="1"/>
  <c r="E25" i="5"/>
  <c r="C7" i="3"/>
  <c r="D25" i="5" s="1"/>
  <c r="C4" i="3"/>
  <c r="E3" i="3"/>
  <c r="E7" i="3" l="1"/>
  <c r="F25" i="5"/>
  <c r="C6" i="3"/>
  <c r="C14" i="3" s="1"/>
  <c r="F24" i="5"/>
  <c r="C5" i="2" l="1"/>
  <c r="D30" i="4" s="1"/>
  <c r="D31" i="4" l="1"/>
  <c r="D16" i="4"/>
  <c r="D17" i="4" s="1"/>
  <c r="D5" i="2"/>
  <c r="D6" i="2" s="1"/>
  <c r="D3" i="4" s="1"/>
  <c r="D32" i="4" l="1"/>
</calcChain>
</file>

<file path=xl/sharedStrings.xml><?xml version="1.0" encoding="utf-8"?>
<sst xmlns="http://schemas.openxmlformats.org/spreadsheetml/2006/main" count="67" uniqueCount="48">
  <si>
    <t>損益計算書</t>
    <rPh sb="0" eb="5">
      <t>ソンエキケイサンショ</t>
    </rPh>
    <phoneticPr fontId="2"/>
  </si>
  <si>
    <t>税引前当期純利益</t>
    <rPh sb="0" eb="2">
      <t>ゼイビ</t>
    </rPh>
    <rPh sb="2" eb="3">
      <t>ゼン</t>
    </rPh>
    <rPh sb="3" eb="8">
      <t>トウキジュンリエキ</t>
    </rPh>
    <phoneticPr fontId="2"/>
  </si>
  <si>
    <t>法人税等調整額</t>
    <rPh sb="0" eb="4">
      <t>ホウジンゼイトウ</t>
    </rPh>
    <rPh sb="4" eb="7">
      <t>チョウセイガク</t>
    </rPh>
    <phoneticPr fontId="2"/>
  </si>
  <si>
    <t>当期純利益</t>
    <rPh sb="0" eb="5">
      <t>トウキジュンリエキ</t>
    </rPh>
    <phoneticPr fontId="2"/>
  </si>
  <si>
    <t>法人税申告書　別表4</t>
    <rPh sb="0" eb="3">
      <t>ホウジンゼイ</t>
    </rPh>
    <rPh sb="3" eb="6">
      <t>シンコクショ</t>
    </rPh>
    <rPh sb="7" eb="9">
      <t>ベッピョウ</t>
    </rPh>
    <phoneticPr fontId="2"/>
  </si>
  <si>
    <t>所得金額</t>
    <rPh sb="0" eb="4">
      <t>ショトクキンガク</t>
    </rPh>
    <phoneticPr fontId="2"/>
  </si>
  <si>
    <t>加算</t>
    <rPh sb="0" eb="2">
      <t>カサン</t>
    </rPh>
    <phoneticPr fontId="2"/>
  </si>
  <si>
    <t>減算</t>
    <rPh sb="0" eb="2">
      <t>ゲンサン</t>
    </rPh>
    <phoneticPr fontId="2"/>
  </si>
  <si>
    <t>小計</t>
    <rPh sb="0" eb="2">
      <t>ショウケイ</t>
    </rPh>
    <phoneticPr fontId="2"/>
  </si>
  <si>
    <t>繰延税金負債</t>
    <rPh sb="0" eb="2">
      <t>クリノベ</t>
    </rPh>
    <rPh sb="2" eb="4">
      <t>ゼイキン</t>
    </rPh>
    <rPh sb="4" eb="6">
      <t>フサイ</t>
    </rPh>
    <phoneticPr fontId="2"/>
  </si>
  <si>
    <t>当期中の増減</t>
    <rPh sb="0" eb="2">
      <t>トウキ</t>
    </rPh>
    <rPh sb="2" eb="3">
      <t>チュウ</t>
    </rPh>
    <rPh sb="4" eb="6">
      <t>ゾウゲン</t>
    </rPh>
    <phoneticPr fontId="2"/>
  </si>
  <si>
    <t>減</t>
    <rPh sb="0" eb="1">
      <t>ゲン</t>
    </rPh>
    <phoneticPr fontId="2"/>
  </si>
  <si>
    <t>増</t>
    <rPh sb="0" eb="1">
      <t>ゾウ</t>
    </rPh>
    <phoneticPr fontId="2"/>
  </si>
  <si>
    <t>繰延税金資産</t>
    <rPh sb="0" eb="2">
      <t>クリノベ</t>
    </rPh>
    <rPh sb="2" eb="4">
      <t>ゼイキン</t>
    </rPh>
    <rPh sb="4" eb="6">
      <t>シサン</t>
    </rPh>
    <phoneticPr fontId="2"/>
  </si>
  <si>
    <t>期首利益
積立金額</t>
    <rPh sb="0" eb="2">
      <t>キシュ</t>
    </rPh>
    <rPh sb="2" eb="4">
      <t>リエキ</t>
    </rPh>
    <rPh sb="5" eb="8">
      <t>ツミタテキン</t>
    </rPh>
    <rPh sb="8" eb="9">
      <t>ガク</t>
    </rPh>
    <phoneticPr fontId="2"/>
  </si>
  <si>
    <t>期末利益
積立金額</t>
    <rPh sb="0" eb="2">
      <t>キマツ</t>
    </rPh>
    <rPh sb="2" eb="4">
      <t>リエキ</t>
    </rPh>
    <rPh sb="5" eb="8">
      <t>ツミタテキン</t>
    </rPh>
    <rPh sb="8" eb="9">
      <t>ガク</t>
    </rPh>
    <phoneticPr fontId="2"/>
  </si>
  <si>
    <t>損益計算書　調整額</t>
    <rPh sb="0" eb="5">
      <t>ソンエキケイサンショ</t>
    </rPh>
    <rPh sb="6" eb="8">
      <t>チョウセイ</t>
    </rPh>
    <rPh sb="8" eb="9">
      <t>ガク</t>
    </rPh>
    <phoneticPr fontId="2"/>
  </si>
  <si>
    <t>実効税率</t>
    <rPh sb="0" eb="4">
      <t>ジッコウゼイリツ</t>
    </rPh>
    <phoneticPr fontId="2"/>
  </si>
  <si>
    <t>合計</t>
    <rPh sb="0" eb="2">
      <t>ゴウケイ</t>
    </rPh>
    <phoneticPr fontId="2"/>
  </si>
  <si>
    <t>損金経理納税充当金</t>
    <rPh sb="0" eb="2">
      <t>ソンキン</t>
    </rPh>
    <rPh sb="2" eb="4">
      <t>ケイリ</t>
    </rPh>
    <rPh sb="4" eb="9">
      <t>ノウゼイジュウトウキン</t>
    </rPh>
    <phoneticPr fontId="2"/>
  </si>
  <si>
    <t>項目</t>
    <rPh sb="0" eb="2">
      <t>コウモク</t>
    </rPh>
    <phoneticPr fontId="2"/>
  </si>
  <si>
    <t>法人税等</t>
    <rPh sb="0" eb="4">
      <t>ホウジンゼイトウ</t>
    </rPh>
    <phoneticPr fontId="2"/>
  </si>
  <si>
    <t>プルダウンから選択</t>
    <rPh sb="7" eb="9">
      <t>センタク</t>
    </rPh>
    <phoneticPr fontId="2"/>
  </si>
  <si>
    <r>
      <t>ワークシート　</t>
    </r>
    <r>
      <rPr>
        <u/>
        <sz val="9"/>
        <rFont val="ＭＳ Ｐゴシック"/>
        <family val="3"/>
        <charset val="128"/>
      </rPr>
      <t>（別表5の当期中の増減を自動振り分け）</t>
    </r>
    <rPh sb="8" eb="10">
      <t>ベッピョウ</t>
    </rPh>
    <rPh sb="12" eb="15">
      <t>トウキチュウ</t>
    </rPh>
    <rPh sb="16" eb="18">
      <t>ゾウゲン</t>
    </rPh>
    <rPh sb="19" eb="21">
      <t>ジドウ</t>
    </rPh>
    <rPh sb="21" eb="22">
      <t>フ</t>
    </rPh>
    <rPh sb="23" eb="24">
      <t>ワ</t>
    </rPh>
    <phoneticPr fontId="2"/>
  </si>
  <si>
    <t>法人税申告書　別表5</t>
    <rPh sb="0" eb="1">
      <t>ホウ</t>
    </rPh>
    <rPh sb="1" eb="2">
      <t>ジン</t>
    </rPh>
    <rPh sb="2" eb="3">
      <t>ゼイ</t>
    </rPh>
    <rPh sb="3" eb="4">
      <t>サル</t>
    </rPh>
    <rPh sb="4" eb="5">
      <t>コク</t>
    </rPh>
    <rPh sb="5" eb="6">
      <t>ショ</t>
    </rPh>
    <rPh sb="7" eb="8">
      <t>ベツ</t>
    </rPh>
    <rPh sb="8" eb="9">
      <t>オモテ</t>
    </rPh>
    <phoneticPr fontId="2"/>
  </si>
  <si>
    <t>対象外等</t>
  </si>
  <si>
    <t>貸倒引当金繰入超過額</t>
    <rPh sb="0" eb="2">
      <t>カシダオ</t>
    </rPh>
    <rPh sb="2" eb="5">
      <t>ヒキアテキン</t>
    </rPh>
    <rPh sb="5" eb="7">
      <t>クリイレ</t>
    </rPh>
    <rPh sb="7" eb="10">
      <t>チョウカガク</t>
    </rPh>
    <phoneticPr fontId="2"/>
  </si>
  <si>
    <t>売上計上漏れ</t>
    <rPh sb="0" eb="2">
      <t>ウリアゲ</t>
    </rPh>
    <rPh sb="2" eb="5">
      <t>ケイジョウモ</t>
    </rPh>
    <phoneticPr fontId="2"/>
  </si>
  <si>
    <t>売上原価過大計上</t>
    <rPh sb="0" eb="2">
      <t>ウリアゲ</t>
    </rPh>
    <rPh sb="2" eb="4">
      <t>ゲンカ</t>
    </rPh>
    <rPh sb="4" eb="8">
      <t>カダイケイジョウ</t>
    </rPh>
    <phoneticPr fontId="2"/>
  </si>
  <si>
    <t>減価償却超過額</t>
    <rPh sb="0" eb="4">
      <t>ゲンカショウキャク</t>
    </rPh>
    <rPh sb="4" eb="7">
      <t>チョウカガク</t>
    </rPh>
    <phoneticPr fontId="2"/>
  </si>
  <si>
    <t>特別償却準備金積立</t>
    <rPh sb="0" eb="7">
      <t>トクベツショウキャクジュンビキン</t>
    </rPh>
    <rPh sb="7" eb="9">
      <t>ツミタ</t>
    </rPh>
    <phoneticPr fontId="2"/>
  </si>
  <si>
    <t>売掛金</t>
    <rPh sb="0" eb="3">
      <t>ウリカケキン</t>
    </rPh>
    <phoneticPr fontId="2"/>
  </si>
  <si>
    <t>棚卸資産</t>
    <rPh sb="0" eb="2">
      <t>タナオロシ</t>
    </rPh>
    <rPh sb="2" eb="4">
      <t>シサン</t>
    </rPh>
    <phoneticPr fontId="2"/>
  </si>
  <si>
    <t>固定資産</t>
    <rPh sb="0" eb="4">
      <t>コテイシサン</t>
    </rPh>
    <phoneticPr fontId="2"/>
  </si>
  <si>
    <t>特別償却準備金</t>
    <rPh sb="0" eb="7">
      <t>トクベツショウキャクジュンビキン</t>
    </rPh>
    <phoneticPr fontId="2"/>
  </si>
  <si>
    <t>将来加算一時差異</t>
  </si>
  <si>
    <t>将来減算一時差異</t>
  </si>
  <si>
    <t>繰延税金資産は会計基準の改正により固定資産の投資その他の資産の区分に表示します。</t>
    <rPh sb="0" eb="6">
      <t>クリノベゼイキンシサン</t>
    </rPh>
    <rPh sb="7" eb="11">
      <t>カイケイキジュン</t>
    </rPh>
    <rPh sb="12" eb="14">
      <t>カイセイ</t>
    </rPh>
    <rPh sb="17" eb="19">
      <t>コテイ</t>
    </rPh>
    <rPh sb="19" eb="21">
      <t>シサン</t>
    </rPh>
    <rPh sb="22" eb="24">
      <t>トウシ</t>
    </rPh>
    <rPh sb="26" eb="27">
      <t>タ</t>
    </rPh>
    <rPh sb="28" eb="30">
      <t>シサン</t>
    </rPh>
    <rPh sb="31" eb="33">
      <t>クブン</t>
    </rPh>
    <rPh sb="34" eb="36">
      <t>ヒョウジ</t>
    </rPh>
    <phoneticPr fontId="2"/>
  </si>
  <si>
    <t>繰延税金負債は会計基準の改正により固定負債の区分に表示します。</t>
    <rPh sb="19" eb="21">
      <t>フサイ</t>
    </rPh>
    <phoneticPr fontId="2"/>
  </si>
  <si>
    <t>売上計上漏れ認容</t>
    <rPh sb="0" eb="2">
      <t>ウリアゲ</t>
    </rPh>
    <rPh sb="2" eb="5">
      <t>ケイジョウモ</t>
    </rPh>
    <rPh sb="6" eb="8">
      <t>ニンヨウ</t>
    </rPh>
    <phoneticPr fontId="2"/>
  </si>
  <si>
    <t>貸倒引当金繰入超過額認容</t>
    <rPh sb="0" eb="2">
      <t>カシダオ</t>
    </rPh>
    <rPh sb="2" eb="5">
      <t>ヒキアテキン</t>
    </rPh>
    <rPh sb="5" eb="7">
      <t>クリイレ</t>
    </rPh>
    <rPh sb="7" eb="10">
      <t>チョウカガク</t>
    </rPh>
    <rPh sb="10" eb="12">
      <t>ニンヨウ</t>
    </rPh>
    <phoneticPr fontId="2"/>
  </si>
  <si>
    <t>税効果会計の仕訳</t>
    <rPh sb="0" eb="5">
      <t>ゼイコウカカイケイ</t>
    </rPh>
    <rPh sb="6" eb="8">
      <t>シワケ</t>
    </rPh>
    <phoneticPr fontId="2"/>
  </si>
  <si>
    <t>繰越利益剰余金</t>
    <rPh sb="0" eb="4">
      <t>クリコシリエキ</t>
    </rPh>
    <rPh sb="4" eb="7">
      <t>ジョウヨキン</t>
    </rPh>
    <phoneticPr fontId="2"/>
  </si>
  <si>
    <t>繰延税金負債</t>
    <rPh sb="0" eb="6">
      <t>クリノベゼイキンフサイ</t>
    </rPh>
    <phoneticPr fontId="2"/>
  </si>
  <si>
    <t>特別償却準備金取崩額</t>
    <rPh sb="0" eb="7">
      <t>トクベツショウキャクジュンビキン</t>
    </rPh>
    <rPh sb="7" eb="9">
      <t>トリクズ</t>
    </rPh>
    <rPh sb="9" eb="10">
      <t>ガク</t>
    </rPh>
    <phoneticPr fontId="2"/>
  </si>
  <si>
    <t>繰延税金資産</t>
    <rPh sb="0" eb="2">
      <t>クリノベ</t>
    </rPh>
    <rPh sb="2" eb="6">
      <t>ゼイキンシサン</t>
    </rPh>
    <phoneticPr fontId="2"/>
  </si>
  <si>
    <t>繰延税金資産</t>
    <rPh sb="0" eb="6">
      <t>クリノベゼイキンシサン</t>
    </rPh>
    <phoneticPr fontId="2"/>
  </si>
  <si>
    <t>繰延税金負債</t>
    <rPh sb="0" eb="2">
      <t>クリノベ</t>
    </rPh>
    <rPh sb="2" eb="6">
      <t>ゼイキンフサイ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</si>
</sst>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indexed="9"/>
      <name val="ＭＳ Ｐゴシック"/>
      <family val="3"/>
      <charset val="128"/>
    </font>
    <font>
      <sz val="10"/>
      <color indexed="9"/>
      <name val="ＭＳ Ｐゴシック"/>
      <family val="3"/>
      <charset val="128"/>
    </font>
    <font>
      <b/>
      <u/>
      <sz val="14"/>
      <name val="ＭＳ Ｐゴシック"/>
      <family val="3"/>
      <charset val="128"/>
    </font>
    <font>
      <b/>
      <sz val="14"/>
      <name val="ＭＳ Ｐゴシック"/>
      <family val="3"/>
      <charset val="128"/>
    </font>
    <font>
      <sz val="9"/>
      <name val="ＭＳ Ｐゴシック"/>
      <family val="3"/>
      <charset val="128"/>
    </font>
    <font>
      <sz val="9"/>
      <color indexed="48"/>
      <name val="ＭＳ Ｐゴシック"/>
      <family val="3"/>
      <charset val="128"/>
    </font>
    <font>
      <b/>
      <sz val="10"/>
      <color indexed="10"/>
      <name val="ＭＳ Ｐゴシック"/>
      <family val="3"/>
      <charset val="128"/>
    </font>
    <font>
      <b/>
      <sz val="11"/>
      <color indexed="10"/>
      <name val="ＭＳ Ｐゴシック"/>
      <family val="3"/>
      <charset val="128"/>
    </font>
    <font>
      <sz val="10"/>
      <color indexed="55"/>
      <name val="ＭＳ Ｐゴシック"/>
      <family val="3"/>
      <charset val="128"/>
    </font>
    <font>
      <b/>
      <sz val="14"/>
      <color indexed="55"/>
      <name val="ＭＳ Ｐゴシック"/>
      <family val="3"/>
      <charset val="128"/>
    </font>
    <font>
      <u/>
      <sz val="9"/>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177" fontId="3" fillId="0" borderId="0" xfId="0" applyNumberFormat="1" applyFont="1">
      <alignment vertical="center"/>
    </xf>
    <xf numFmtId="178" fontId="3" fillId="0" borderId="0" xfId="0" applyNumberFormat="1" applyFont="1">
      <alignment vertical="center"/>
    </xf>
    <xf numFmtId="0" fontId="4" fillId="0" borderId="0" xfId="0" applyFont="1">
      <alignment vertical="center"/>
    </xf>
    <xf numFmtId="0" fontId="5" fillId="0" borderId="0" xfId="0" applyFont="1">
      <alignment vertical="center"/>
    </xf>
    <xf numFmtId="176" fontId="5" fillId="0" borderId="0" xfId="0" applyNumberFormat="1" applyFont="1">
      <alignment vertical="center"/>
    </xf>
    <xf numFmtId="57" fontId="3" fillId="2" borderId="1" xfId="0" applyNumberFormat="1" applyFont="1" applyFill="1" applyBorder="1" applyAlignment="1">
      <alignment horizontal="center" vertical="center"/>
    </xf>
    <xf numFmtId="0" fontId="7" fillId="0" borderId="0" xfId="0" applyFont="1">
      <alignment vertical="center"/>
    </xf>
    <xf numFmtId="177" fontId="3" fillId="2" borderId="2" xfId="0" applyNumberFormat="1" applyFont="1" applyFill="1" applyBorder="1" applyAlignment="1">
      <alignment horizontal="center" vertical="center"/>
    </xf>
    <xf numFmtId="177" fontId="8" fillId="2" borderId="3" xfId="0" applyNumberFormat="1" applyFont="1" applyFill="1" applyBorder="1" applyAlignment="1">
      <alignment horizontal="right" vertical="center"/>
    </xf>
    <xf numFmtId="177" fontId="8" fillId="2" borderId="4" xfId="0" applyNumberFormat="1" applyFont="1" applyFill="1" applyBorder="1" applyAlignment="1">
      <alignment horizontal="right" vertical="center"/>
    </xf>
    <xf numFmtId="177" fontId="8" fillId="2" borderId="5" xfId="0" applyNumberFormat="1" applyFont="1" applyFill="1" applyBorder="1" applyAlignment="1">
      <alignment horizontal="right" vertical="center"/>
    </xf>
    <xf numFmtId="177" fontId="8" fillId="2" borderId="6" xfId="0" applyNumberFormat="1" applyFont="1" applyFill="1" applyBorder="1" applyAlignment="1">
      <alignment horizontal="right" vertical="center"/>
    </xf>
    <xf numFmtId="0" fontId="8" fillId="3" borderId="7" xfId="0" applyFont="1" applyFill="1" applyBorder="1" applyProtection="1">
      <alignment vertical="center"/>
      <protection locked="0"/>
    </xf>
    <xf numFmtId="177" fontId="8" fillId="3" borderId="3" xfId="0" applyNumberFormat="1" applyFont="1" applyFill="1" applyBorder="1" applyAlignment="1" applyProtection="1">
      <alignment horizontal="right" vertical="center"/>
      <protection locked="0"/>
    </xf>
    <xf numFmtId="177" fontId="8" fillId="3" borderId="5" xfId="0" applyNumberFormat="1" applyFont="1" applyFill="1" applyBorder="1" applyAlignment="1" applyProtection="1">
      <alignment horizontal="right" vertical="center"/>
      <protection locked="0"/>
    </xf>
    <xf numFmtId="0" fontId="8" fillId="3" borderId="8" xfId="0" applyFont="1" applyFill="1" applyBorder="1" applyProtection="1">
      <alignment vertical="center"/>
      <protection locked="0"/>
    </xf>
    <xf numFmtId="0" fontId="8" fillId="3" borderId="9" xfId="0" applyFont="1" applyFill="1" applyBorder="1" applyProtection="1">
      <alignment vertical="center"/>
      <protection locked="0"/>
    </xf>
    <xf numFmtId="177" fontId="8" fillId="3" borderId="1" xfId="0" applyNumberFormat="1" applyFont="1" applyFill="1" applyBorder="1" applyAlignment="1" applyProtection="1">
      <alignment horizontal="right" vertical="center"/>
      <protection locked="0"/>
    </xf>
    <xf numFmtId="177" fontId="8" fillId="2" borderId="10" xfId="0" applyNumberFormat="1" applyFont="1" applyFill="1" applyBorder="1" applyAlignment="1">
      <alignment horizontal="right" vertical="center"/>
    </xf>
    <xf numFmtId="177" fontId="8" fillId="3" borderId="13" xfId="0" applyNumberFormat="1" applyFont="1" applyFill="1" applyBorder="1" applyProtection="1">
      <alignment vertical="center"/>
      <protection locked="0"/>
    </xf>
    <xf numFmtId="177" fontId="8" fillId="3" borderId="0" xfId="0" applyNumberFormat="1" applyFont="1" applyFill="1" applyProtection="1">
      <alignment vertical="center"/>
      <protection locked="0"/>
    </xf>
    <xf numFmtId="0" fontId="8" fillId="3" borderId="19" xfId="0" applyFont="1" applyFill="1" applyBorder="1" applyProtection="1">
      <alignment vertical="center"/>
      <protection locked="0"/>
    </xf>
    <xf numFmtId="0" fontId="8" fillId="3" borderId="20" xfId="0" applyFont="1" applyFill="1" applyBorder="1" applyProtection="1">
      <alignment vertical="center"/>
      <protection locked="0"/>
    </xf>
    <xf numFmtId="0" fontId="8" fillId="2" borderId="19" xfId="0" applyFont="1" applyFill="1" applyBorder="1">
      <alignment vertical="center"/>
    </xf>
    <xf numFmtId="0" fontId="8" fillId="2" borderId="22" xfId="0" applyFont="1" applyFill="1" applyBorder="1" applyAlignment="1">
      <alignment horizontal="distributed" vertical="center" indent="1"/>
    </xf>
    <xf numFmtId="0" fontId="8" fillId="2" borderId="23" xfId="0" applyFont="1" applyFill="1" applyBorder="1" applyAlignment="1">
      <alignment horizontal="distributed" vertical="center" indent="1"/>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177" fontId="12" fillId="0" borderId="0" xfId="0" applyNumberFormat="1" applyFont="1" applyAlignment="1">
      <alignment horizontal="center" vertical="center"/>
    </xf>
    <xf numFmtId="177" fontId="12" fillId="0" borderId="0" xfId="0" applyNumberFormat="1" applyFont="1" applyAlignment="1">
      <alignment horizontal="right" vertical="center"/>
    </xf>
    <xf numFmtId="10" fontId="10" fillId="3" borderId="31" xfId="0" applyNumberFormat="1" applyFont="1" applyFill="1" applyBorder="1" applyAlignment="1" applyProtection="1">
      <alignment horizontal="center" vertical="center"/>
      <protection locked="0"/>
    </xf>
    <xf numFmtId="177" fontId="9" fillId="3" borderId="8" xfId="0" applyNumberFormat="1" applyFont="1" applyFill="1" applyBorder="1" applyAlignment="1" applyProtection="1">
      <alignment horizontal="distributed" vertical="center"/>
      <protection locked="0"/>
    </xf>
    <xf numFmtId="0" fontId="8" fillId="2" borderId="32" xfId="0" applyFont="1" applyFill="1" applyBorder="1" applyAlignment="1">
      <alignment horizontal="distributed" vertical="center" indent="2"/>
    </xf>
    <xf numFmtId="177" fontId="8" fillId="2" borderId="33" xfId="0" applyNumberFormat="1" applyFont="1" applyFill="1" applyBorder="1" applyAlignment="1">
      <alignment horizontal="right" vertical="center"/>
    </xf>
    <xf numFmtId="177" fontId="8" fillId="2" borderId="21" xfId="0" applyNumberFormat="1" applyFont="1" applyFill="1" applyBorder="1" applyAlignment="1">
      <alignment horizontal="right" vertical="center"/>
    </xf>
    <xf numFmtId="177" fontId="9" fillId="3" borderId="8" xfId="0" applyNumberFormat="1" applyFont="1" applyFill="1" applyBorder="1" applyAlignment="1">
      <alignment horizontal="distributed" vertical="center"/>
    </xf>
    <xf numFmtId="177" fontId="8" fillId="3" borderId="6" xfId="0" applyNumberFormat="1" applyFont="1" applyFill="1" applyBorder="1" applyAlignment="1" applyProtection="1">
      <alignment horizontal="right" vertical="center"/>
      <protection locked="0"/>
    </xf>
    <xf numFmtId="177" fontId="3" fillId="0" borderId="0" xfId="0" applyNumberFormat="1" applyFont="1" applyAlignment="1">
      <alignment horizontal="right" vertical="center"/>
    </xf>
    <xf numFmtId="177" fontId="8" fillId="3" borderId="4" xfId="0" applyNumberFormat="1" applyFont="1" applyFill="1" applyBorder="1" applyAlignment="1" applyProtection="1">
      <alignment horizontal="right" vertical="center"/>
      <protection locked="0"/>
    </xf>
    <xf numFmtId="177" fontId="8" fillId="2" borderId="24" xfId="0" applyNumberFormat="1" applyFont="1" applyFill="1" applyBorder="1" applyAlignment="1">
      <alignment horizontal="right" vertical="center"/>
    </xf>
    <xf numFmtId="0" fontId="3" fillId="0" borderId="0" xfId="0" applyFont="1" applyAlignment="1">
      <alignment horizontal="right" vertical="center"/>
    </xf>
    <xf numFmtId="3" fontId="15" fillId="0" borderId="0" xfId="1" applyNumberFormat="1" applyFont="1">
      <alignment vertical="center"/>
    </xf>
    <xf numFmtId="0" fontId="6" fillId="0" borderId="0" xfId="0" applyFont="1" applyAlignment="1">
      <alignment horizontal="center" vertical="center"/>
    </xf>
    <xf numFmtId="0" fontId="8" fillId="2" borderId="34" xfId="0" applyFont="1" applyFill="1" applyBorder="1" applyAlignment="1">
      <alignment horizontal="distributed" vertical="center" indent="1"/>
    </xf>
    <xf numFmtId="0" fontId="8" fillId="2" borderId="35" xfId="0" applyFont="1" applyFill="1" applyBorder="1" applyAlignment="1">
      <alignment horizontal="distributed" vertical="center" indent="1"/>
    </xf>
    <xf numFmtId="0" fontId="8" fillId="2" borderId="2"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xf>
    <xf numFmtId="57" fontId="10" fillId="2" borderId="37" xfId="0" applyNumberFormat="1" applyFont="1" applyFill="1" applyBorder="1" applyAlignment="1">
      <alignment horizontal="center" vertical="center" wrapText="1"/>
    </xf>
    <xf numFmtId="0" fontId="11" fillId="0" borderId="38" xfId="0" applyFont="1" applyBorder="1">
      <alignment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6" fillId="0" borderId="39" xfId="0" applyFont="1" applyBorder="1" applyAlignment="1">
      <alignment horizontal="center" vertical="center"/>
    </xf>
    <xf numFmtId="0" fontId="8" fillId="4" borderId="11" xfId="0" applyFont="1" applyFill="1" applyBorder="1" applyAlignment="1" applyProtection="1">
      <alignment horizontal="distributed" vertical="center" indent="1"/>
      <protection locked="0"/>
    </xf>
    <xf numFmtId="0" fontId="8" fillId="4" borderId="14" xfId="0" applyFont="1" applyFill="1" applyBorder="1" applyAlignment="1" applyProtection="1">
      <alignment horizontal="distributed" vertical="center" indent="1"/>
      <protection locked="0"/>
    </xf>
    <xf numFmtId="0" fontId="8" fillId="4" borderId="16" xfId="0" applyFont="1" applyFill="1" applyBorder="1" applyAlignment="1" applyProtection="1">
      <alignment horizontal="distributed" vertical="center" indent="1"/>
      <protection locked="0"/>
    </xf>
    <xf numFmtId="177" fontId="8" fillId="4" borderId="17" xfId="0" applyNumberFormat="1" applyFont="1" applyFill="1" applyBorder="1">
      <alignment vertical="center"/>
    </xf>
    <xf numFmtId="177" fontId="8" fillId="4" borderId="18" xfId="0" applyNumberFormat="1" applyFont="1" applyFill="1" applyBorder="1">
      <alignment vertical="center"/>
    </xf>
    <xf numFmtId="177" fontId="8" fillId="4" borderId="15" xfId="0" applyNumberFormat="1" applyFont="1" applyFill="1" applyBorder="1">
      <alignment vertical="center"/>
    </xf>
    <xf numFmtId="177" fontId="8" fillId="4" borderId="12" xfId="0" applyNumberFormat="1" applyFont="1" applyFill="1" applyBorder="1">
      <alignment vertical="center"/>
    </xf>
    <xf numFmtId="0" fontId="8" fillId="4" borderId="5" xfId="0" applyFont="1" applyFill="1" applyBorder="1" applyAlignment="1">
      <alignment horizontal="distributed" vertical="center" indent="1"/>
    </xf>
    <xf numFmtId="0" fontId="8" fillId="4" borderId="1" xfId="0" applyFont="1" applyFill="1" applyBorder="1" applyAlignment="1">
      <alignment horizontal="distributed" vertical="center" indent="1"/>
    </xf>
    <xf numFmtId="0" fontId="8" fillId="4" borderId="3" xfId="0" applyFont="1" applyFill="1" applyBorder="1" applyAlignment="1">
      <alignment horizontal="distributed" vertical="center" indent="1"/>
    </xf>
    <xf numFmtId="38" fontId="8" fillId="4" borderId="5" xfId="1" applyFont="1" applyFill="1" applyBorder="1" applyAlignment="1">
      <alignment horizontal="right" vertical="center"/>
    </xf>
    <xf numFmtId="38" fontId="8" fillId="4" borderId="1" xfId="1" applyFont="1" applyFill="1" applyBorder="1" applyAlignment="1">
      <alignment horizontal="right" vertical="center"/>
    </xf>
    <xf numFmtId="38" fontId="8" fillId="4" borderId="3" xfId="1" applyFont="1" applyFill="1" applyBorder="1" applyAlignment="1">
      <alignment horizontal="right" vertical="center"/>
    </xf>
    <xf numFmtId="0" fontId="8" fillId="4" borderId="30" xfId="0" applyFont="1" applyFill="1" applyBorder="1" applyAlignment="1" applyProtection="1">
      <alignment horizontal="distributed" vertical="center" indent="1"/>
      <protection locked="0"/>
    </xf>
    <xf numFmtId="177" fontId="8" fillId="4" borderId="28" xfId="0" applyNumberFormat="1" applyFont="1" applyFill="1" applyBorder="1">
      <alignment vertical="center"/>
    </xf>
    <xf numFmtId="177" fontId="8" fillId="4" borderId="29" xfId="0" applyNumberFormat="1" applyFont="1" applyFill="1" applyBorder="1">
      <alignment vertical="center"/>
    </xf>
    <xf numFmtId="0" fontId="8" fillId="2" borderId="25" xfId="0" applyFont="1" applyFill="1" applyBorder="1">
      <alignment vertical="center"/>
    </xf>
    <xf numFmtId="177" fontId="8" fillId="3" borderId="26" xfId="0" applyNumberFormat="1" applyFont="1" applyFill="1" applyBorder="1" applyAlignment="1" applyProtection="1">
      <alignment horizontal="right" vertical="center"/>
      <protection locked="0"/>
    </xf>
    <xf numFmtId="177" fontId="8" fillId="2" borderId="26" xfId="0" applyNumberFormat="1" applyFont="1" applyFill="1" applyBorder="1" applyAlignment="1">
      <alignment horizontal="right" vertical="center"/>
    </xf>
    <xf numFmtId="177" fontId="8" fillId="2" borderId="27" xfId="0" applyNumberFormat="1" applyFont="1" applyFill="1" applyBorder="1" applyAlignment="1">
      <alignment horizontal="right" vertical="center"/>
    </xf>
    <xf numFmtId="0" fontId="8" fillId="2" borderId="9" xfId="0" applyFont="1" applyFill="1" applyBorder="1">
      <alignment vertical="center"/>
    </xf>
    <xf numFmtId="177" fontId="8" fillId="2" borderId="1" xfId="0" applyNumberFormat="1" applyFont="1" applyFill="1" applyBorder="1" applyAlignment="1">
      <alignment horizontal="right" vertical="center"/>
    </xf>
    <xf numFmtId="0" fontId="3" fillId="2" borderId="4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13</xdr:col>
      <xdr:colOff>333375</xdr:colOff>
      <xdr:row>3</xdr:row>
      <xdr:rowOff>85725</xdr:rowOff>
    </xdr:from>
    <xdr:to>
      <xdr:col>13</xdr:col>
      <xdr:colOff>342900</xdr:colOff>
      <xdr:row>3</xdr:row>
      <xdr:rowOff>95250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flipV="1">
          <a:off x="15449550" y="866775"/>
          <a:ext cx="952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438150</xdr:colOff>
          <xdr:row>49</xdr:row>
          <xdr:rowOff>142875</xdr:rowOff>
        </xdr:from>
        <xdr:to>
          <xdr:col>8</xdr:col>
          <xdr:colOff>200025</xdr:colOff>
          <xdr:row>57</xdr:row>
          <xdr:rowOff>9525</xdr:rowOff>
        </xdr:to>
        <xdr:pic>
          <xdr:nvPicPr>
            <xdr:cNvPr id="3" name="図 2">
              <a:extLst>
                <a:ext uri="{FF2B5EF4-FFF2-40B4-BE49-F238E27FC236}">
                  <a16:creationId xmlns:a16="http://schemas.microsoft.com/office/drawing/2014/main" id="{EA97D850-3DDD-F5F4-0DDD-6AB569F6FE90}"/>
                </a:ext>
              </a:extLst>
            </xdr:cNvPr>
            <xdr:cNvPicPr>
              <a:picLocks noChangeAspect="1" noChangeArrowheads="1"/>
              <a:extLst>
                <a:ext uri="{84589F7E-364E-4C9E-8A38-B11213B215E9}">
                  <a14:cameraTool cellRange="PL!$B$2:$D$6" spid="_x0000_s2117"/>
                </a:ext>
              </a:extLst>
            </xdr:cNvPicPr>
          </xdr:nvPicPr>
          <xdr:blipFill>
            <a:blip xmlns:r="http://schemas.openxmlformats.org/officeDocument/2006/relationships" r:embed="rId1"/>
            <a:srcRect/>
            <a:stretch>
              <a:fillRect/>
            </a:stretch>
          </xdr:blipFill>
          <xdr:spPr bwMode="auto">
            <a:xfrm>
              <a:off x="2495550" y="8543925"/>
              <a:ext cx="3190875" cy="1238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39</xdr:row>
          <xdr:rowOff>28575</xdr:rowOff>
        </xdr:from>
        <xdr:to>
          <xdr:col>9</xdr:col>
          <xdr:colOff>676275</xdr:colOff>
          <xdr:row>49</xdr:row>
          <xdr:rowOff>9525</xdr:rowOff>
        </xdr:to>
        <xdr:pic>
          <xdr:nvPicPr>
            <xdr:cNvPr id="4" name="図 3">
              <a:extLst>
                <a:ext uri="{FF2B5EF4-FFF2-40B4-BE49-F238E27FC236}">
                  <a16:creationId xmlns:a16="http://schemas.microsoft.com/office/drawing/2014/main" id="{BADDC725-AF0A-94A1-DE3E-B6EE8075FA0C}"/>
                </a:ext>
              </a:extLst>
            </xdr:cNvPr>
            <xdr:cNvPicPr>
              <a:picLocks noChangeAspect="1" noChangeArrowheads="1"/>
              <a:extLst>
                <a:ext uri="{84589F7E-364E-4C9E-8A38-B11213B215E9}">
                  <a14:cameraTool cellRange="仕訳!$B$2:$E$10" spid="_x0000_s2118"/>
                </a:ext>
              </a:extLst>
            </xdr:cNvPicPr>
          </xdr:nvPicPr>
          <xdr:blipFill>
            <a:blip xmlns:r="http://schemas.openxmlformats.org/officeDocument/2006/relationships" r:embed="rId2"/>
            <a:srcRect/>
            <a:stretch>
              <a:fillRect/>
            </a:stretch>
          </xdr:blipFill>
          <xdr:spPr bwMode="auto">
            <a:xfrm>
              <a:off x="1323975" y="6715125"/>
              <a:ext cx="5524500" cy="1695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xdr:row>
          <xdr:rowOff>9525</xdr:rowOff>
        </xdr:from>
        <xdr:to>
          <xdr:col>4</xdr:col>
          <xdr:colOff>298450</xdr:colOff>
          <xdr:row>17</xdr:row>
          <xdr:rowOff>102507</xdr:rowOff>
        </xdr:to>
        <xdr:pic>
          <xdr:nvPicPr>
            <xdr:cNvPr id="6" name="図 5">
              <a:extLst>
                <a:ext uri="{FF2B5EF4-FFF2-40B4-BE49-F238E27FC236}">
                  <a16:creationId xmlns:a16="http://schemas.microsoft.com/office/drawing/2014/main" id="{D3ADA7DD-B21C-F93A-58A7-E923E64019E9}"/>
                </a:ext>
              </a:extLst>
            </xdr:cNvPr>
            <xdr:cNvPicPr>
              <a:picLocks noChangeAspect="1" noChangeArrowheads="1"/>
              <a:extLst>
                <a:ext uri="{84589F7E-364E-4C9E-8A38-B11213B215E9}">
                  <a14:cameraTool cellRange="別表4!$B$2:$D$32" spid="_x0000_s2119"/>
                </a:ext>
              </a:extLst>
            </xdr:cNvPicPr>
          </xdr:nvPicPr>
          <xdr:blipFill>
            <a:blip xmlns:r="http://schemas.openxmlformats.org/officeDocument/2006/relationships" r:embed="rId3"/>
            <a:srcRect/>
            <a:stretch>
              <a:fillRect/>
            </a:stretch>
          </xdr:blipFill>
          <xdr:spPr bwMode="auto">
            <a:xfrm>
              <a:off x="298450" y="184150"/>
              <a:ext cx="2730500" cy="288698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6</xdr:col>
      <xdr:colOff>9525</xdr:colOff>
      <xdr:row>33</xdr:row>
      <xdr:rowOff>114300</xdr:rowOff>
    </xdr:from>
    <xdr:to>
      <xdr:col>6</xdr:col>
      <xdr:colOff>485775</xdr:colOff>
      <xdr:row>36</xdr:row>
      <xdr:rowOff>152400</xdr:rowOff>
    </xdr:to>
    <xdr:sp macro="" textlink="">
      <xdr:nvSpPr>
        <xdr:cNvPr id="16" name="矢印: 下 15">
          <a:extLst>
            <a:ext uri="{FF2B5EF4-FFF2-40B4-BE49-F238E27FC236}">
              <a16:creationId xmlns:a16="http://schemas.microsoft.com/office/drawing/2014/main" id="{84CDDC49-36D3-9A36-7693-66E24E62F412}"/>
            </a:ext>
          </a:extLst>
        </xdr:cNvPr>
        <xdr:cNvSpPr/>
      </xdr:nvSpPr>
      <xdr:spPr>
        <a:xfrm>
          <a:off x="4105275" y="5876925"/>
          <a:ext cx="476250" cy="5619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0</xdr:col>
          <xdr:colOff>111126</xdr:colOff>
          <xdr:row>18</xdr:row>
          <xdr:rowOff>161926</xdr:rowOff>
        </xdr:from>
        <xdr:to>
          <xdr:col>6</xdr:col>
          <xdr:colOff>53976</xdr:colOff>
          <xdr:row>30</xdr:row>
          <xdr:rowOff>120488</xdr:rowOff>
        </xdr:to>
        <xdr:pic>
          <xdr:nvPicPr>
            <xdr:cNvPr id="21" name="図 20">
              <a:extLst>
                <a:ext uri="{FF2B5EF4-FFF2-40B4-BE49-F238E27FC236}">
                  <a16:creationId xmlns:a16="http://schemas.microsoft.com/office/drawing/2014/main" id="{0C18184B-BC90-DCC3-B54D-23DEA9B72BA4}"/>
                </a:ext>
              </a:extLst>
            </xdr:cNvPr>
            <xdr:cNvPicPr>
              <a:picLocks noChangeAspect="1" noChangeArrowheads="1"/>
              <a:extLst>
                <a:ext uri="{84589F7E-364E-4C9E-8A38-B11213B215E9}">
                  <a14:cameraTool cellRange="別表5・ワークシート!$B$2:$F$25" spid="_x0000_s2120"/>
                </a:ext>
              </a:extLst>
            </xdr:cNvPicPr>
          </xdr:nvPicPr>
          <xdr:blipFill>
            <a:blip xmlns:r="http://schemas.openxmlformats.org/officeDocument/2006/relationships" r:embed="rId4"/>
            <a:srcRect/>
            <a:stretch>
              <a:fillRect/>
            </a:stretch>
          </xdr:blipFill>
          <xdr:spPr bwMode="auto">
            <a:xfrm>
              <a:off x="111126" y="3248026"/>
              <a:ext cx="4057650" cy="201596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18</xdr:row>
          <xdr:rowOff>161926</xdr:rowOff>
        </xdr:from>
        <xdr:to>
          <xdr:col>12</xdr:col>
          <xdr:colOff>133350</xdr:colOff>
          <xdr:row>31</xdr:row>
          <xdr:rowOff>131674</xdr:rowOff>
        </xdr:to>
        <xdr:pic>
          <xdr:nvPicPr>
            <xdr:cNvPr id="24" name="図 23">
              <a:extLst>
                <a:ext uri="{FF2B5EF4-FFF2-40B4-BE49-F238E27FC236}">
                  <a16:creationId xmlns:a16="http://schemas.microsoft.com/office/drawing/2014/main" id="{5347AC50-B8FE-4C6D-A0A0-41F215FFA7BD}"/>
                </a:ext>
              </a:extLst>
            </xdr:cNvPr>
            <xdr:cNvPicPr>
              <a:picLocks noChangeAspect="1" noChangeArrowheads="1"/>
              <a:extLst>
                <a:ext uri="{84589F7E-364E-4C9E-8A38-B11213B215E9}">
                  <a14:cameraTool cellRange="別表5・ワークシート!$H$2:$L$26" spid="_x0000_s2121"/>
                </a:ext>
              </a:extLst>
            </xdr:cNvPicPr>
          </xdr:nvPicPr>
          <xdr:blipFill>
            <a:blip xmlns:r="http://schemas.openxmlformats.org/officeDocument/2006/relationships" r:embed="rId5"/>
            <a:srcRect/>
            <a:stretch>
              <a:fillRect/>
            </a:stretch>
          </xdr:blipFill>
          <xdr:spPr bwMode="auto">
            <a:xfrm>
              <a:off x="4216400" y="3248026"/>
              <a:ext cx="4146550" cy="219859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40"/>
  <sheetViews>
    <sheetView showGridLines="0" workbookViewId="0">
      <selection activeCell="J36" sqref="J36"/>
    </sheetView>
  </sheetViews>
  <sheetFormatPr defaultRowHeight="12" outlineLevelRow="1" x14ac:dyDescent="0.15"/>
  <cols>
    <col min="1" max="1" width="9" style="1"/>
    <col min="2" max="2" width="10.625" style="1" customWidth="1"/>
    <col min="3" max="3" width="20.625" style="2" customWidth="1"/>
    <col min="4" max="4" width="10.625" style="40" customWidth="1"/>
    <col min="5" max="14" width="9" style="1"/>
    <col min="15" max="15" width="8.875" style="1" customWidth="1"/>
    <col min="16" max="16384" width="9" style="1"/>
  </cols>
  <sheetData>
    <row r="1" spans="2:4" ht="18" customHeight="1" x14ac:dyDescent="0.15"/>
    <row r="2" spans="2:4" s="8" customFormat="1" ht="25.5" customHeight="1" thickBot="1" x14ac:dyDescent="0.2">
      <c r="B2" s="45" t="s">
        <v>4</v>
      </c>
      <c r="C2" s="45"/>
      <c r="D2" s="45"/>
    </row>
    <row r="3" spans="2:4" ht="18" customHeight="1" thickBot="1" x14ac:dyDescent="0.2">
      <c r="B3" s="46" t="s">
        <v>3</v>
      </c>
      <c r="C3" s="47"/>
      <c r="D3" s="37">
        <f>+PL!D6</f>
        <v>3800000</v>
      </c>
    </row>
    <row r="4" spans="2:4" ht="18" customHeight="1" x14ac:dyDescent="0.15">
      <c r="B4" s="48" t="s">
        <v>6</v>
      </c>
      <c r="C4" s="25" t="s">
        <v>19</v>
      </c>
      <c r="D4" s="11">
        <f>+PL!C4</f>
        <v>1000000</v>
      </c>
    </row>
    <row r="5" spans="2:4" ht="18" customHeight="1" x14ac:dyDescent="0.15">
      <c r="B5" s="49"/>
      <c r="C5" s="24" t="s">
        <v>26</v>
      </c>
      <c r="D5" s="39">
        <v>2000000</v>
      </c>
    </row>
    <row r="6" spans="2:4" ht="18" hidden="1" customHeight="1" outlineLevel="1" x14ac:dyDescent="0.15">
      <c r="B6" s="49"/>
      <c r="C6" s="24" t="s">
        <v>27</v>
      </c>
      <c r="D6" s="39"/>
    </row>
    <row r="7" spans="2:4" ht="18" hidden="1" customHeight="1" outlineLevel="1" x14ac:dyDescent="0.15">
      <c r="B7" s="49"/>
      <c r="C7" s="24" t="s">
        <v>28</v>
      </c>
      <c r="D7" s="39"/>
    </row>
    <row r="8" spans="2:4" ht="18" hidden="1" customHeight="1" outlineLevel="1" x14ac:dyDescent="0.15">
      <c r="B8" s="49"/>
      <c r="C8" s="24" t="s">
        <v>29</v>
      </c>
      <c r="D8" s="39"/>
    </row>
    <row r="9" spans="2:4" ht="18" customHeight="1" collapsed="1" x14ac:dyDescent="0.15">
      <c r="B9" s="49"/>
      <c r="C9" s="24"/>
      <c r="D9" s="39"/>
    </row>
    <row r="10" spans="2:4" ht="18" customHeight="1" x14ac:dyDescent="0.15">
      <c r="B10" s="49"/>
      <c r="C10" s="24"/>
      <c r="D10" s="39"/>
    </row>
    <row r="11" spans="2:4" ht="18" hidden="1" customHeight="1" outlineLevel="1" x14ac:dyDescent="0.15">
      <c r="B11" s="49"/>
      <c r="C11" s="24" t="s">
        <v>44</v>
      </c>
      <c r="D11" s="39"/>
    </row>
    <row r="12" spans="2:4" ht="18" hidden="1" customHeight="1" outlineLevel="1" x14ac:dyDescent="0.15">
      <c r="B12" s="49"/>
      <c r="C12" s="24"/>
      <c r="D12" s="39"/>
    </row>
    <row r="13" spans="2:4" ht="18" hidden="1" customHeight="1" outlineLevel="1" x14ac:dyDescent="0.15">
      <c r="B13" s="49"/>
      <c r="C13" s="24"/>
      <c r="D13" s="39"/>
    </row>
    <row r="14" spans="2:4" ht="18" hidden="1" customHeight="1" outlineLevel="1" x14ac:dyDescent="0.15">
      <c r="B14" s="49"/>
      <c r="C14" s="24"/>
      <c r="D14" s="39"/>
    </row>
    <row r="15" spans="2:4" ht="18" hidden="1" customHeight="1" outlineLevel="1" x14ac:dyDescent="0.15">
      <c r="B15" s="49"/>
      <c r="C15" s="24" t="str">
        <f>IF(D18&gt;1,"法人税等調整額","")</f>
        <v/>
      </c>
      <c r="D15" s="39" t="str">
        <f>IF(D18&gt;1,D18*別表5・ワークシート!N4,"0")</f>
        <v>0</v>
      </c>
    </row>
    <row r="16" spans="2:4" ht="18" customHeight="1" collapsed="1" x14ac:dyDescent="0.15">
      <c r="B16" s="49"/>
      <c r="C16" s="25" t="s">
        <v>2</v>
      </c>
      <c r="D16" s="11" t="str">
        <f>IF(PL!C5&gt;0,PL!C5*-1,"0")</f>
        <v>0</v>
      </c>
    </row>
    <row r="17" spans="2:4" ht="18" customHeight="1" thickBot="1" x14ac:dyDescent="0.2">
      <c r="B17" s="50"/>
      <c r="C17" s="26" t="s">
        <v>8</v>
      </c>
      <c r="D17" s="20">
        <f>SUM(D4:D16)</f>
        <v>3000000</v>
      </c>
    </row>
    <row r="18" spans="2:4" ht="18" customHeight="1" x14ac:dyDescent="0.15">
      <c r="B18" s="48" t="s">
        <v>7</v>
      </c>
      <c r="C18" s="23" t="s">
        <v>30</v>
      </c>
      <c r="D18" s="41">
        <v>0</v>
      </c>
    </row>
    <row r="19" spans="2:4" ht="18" customHeight="1" x14ac:dyDescent="0.15">
      <c r="B19" s="49"/>
      <c r="C19" s="23"/>
      <c r="D19" s="39"/>
    </row>
    <row r="20" spans="2:4" ht="18" customHeight="1" x14ac:dyDescent="0.15">
      <c r="B20" s="49"/>
      <c r="C20" s="24"/>
      <c r="D20" s="39"/>
    </row>
    <row r="21" spans="2:4" ht="18" hidden="1" customHeight="1" outlineLevel="1" x14ac:dyDescent="0.15">
      <c r="B21" s="49"/>
      <c r="C21" s="24"/>
      <c r="D21" s="39"/>
    </row>
    <row r="22" spans="2:4" ht="18" hidden="1" customHeight="1" outlineLevel="1" x14ac:dyDescent="0.15">
      <c r="B22" s="49"/>
      <c r="C22" s="24"/>
      <c r="D22" s="39"/>
    </row>
    <row r="23" spans="2:4" ht="18" hidden="1" customHeight="1" outlineLevel="1" x14ac:dyDescent="0.15">
      <c r="B23" s="49"/>
      <c r="C23" s="24"/>
      <c r="D23" s="39"/>
    </row>
    <row r="24" spans="2:4" ht="18" hidden="1" customHeight="1" outlineLevel="1" x14ac:dyDescent="0.15">
      <c r="B24" s="49"/>
      <c r="C24" s="24" t="s">
        <v>40</v>
      </c>
      <c r="D24" s="39"/>
    </row>
    <row r="25" spans="2:4" ht="18" hidden="1" customHeight="1" outlineLevel="1" x14ac:dyDescent="0.15">
      <c r="B25" s="49"/>
      <c r="C25" s="24" t="s">
        <v>39</v>
      </c>
      <c r="D25" s="39"/>
    </row>
    <row r="26" spans="2:4" ht="18" hidden="1" customHeight="1" outlineLevel="1" x14ac:dyDescent="0.15">
      <c r="B26" s="49"/>
      <c r="C26" s="24"/>
      <c r="D26" s="39"/>
    </row>
    <row r="27" spans="2:4" ht="18" hidden="1" customHeight="1" outlineLevel="1" x14ac:dyDescent="0.15">
      <c r="B27" s="49"/>
      <c r="C27" s="24"/>
      <c r="D27" s="39"/>
    </row>
    <row r="28" spans="2:4" ht="18" hidden="1" customHeight="1" outlineLevel="1" x14ac:dyDescent="0.15">
      <c r="B28" s="49"/>
      <c r="C28" s="24"/>
      <c r="D28" s="39"/>
    </row>
    <row r="29" spans="2:4" ht="18" hidden="1" customHeight="1" outlineLevel="1" x14ac:dyDescent="0.15">
      <c r="B29" s="49"/>
      <c r="C29" s="24" t="str">
        <f>IF(D11&gt;1,"法人税等調整額","")</f>
        <v/>
      </c>
      <c r="D29" s="39" t="str">
        <f>IF(D11&gt;1,D11*別表5・ワークシート!N4,"0")</f>
        <v>0</v>
      </c>
    </row>
    <row r="30" spans="2:4" ht="18" customHeight="1" collapsed="1" x14ac:dyDescent="0.15">
      <c r="B30" s="49"/>
      <c r="C30" s="25" t="s">
        <v>2</v>
      </c>
      <c r="D30" s="11">
        <f>IF(PL!C5&lt;0,PL!C5*-1,"0")</f>
        <v>800000</v>
      </c>
    </row>
    <row r="31" spans="2:4" ht="18" customHeight="1" thickBot="1" x14ac:dyDescent="0.2">
      <c r="B31" s="50"/>
      <c r="C31" s="27" t="s">
        <v>8</v>
      </c>
      <c r="D31" s="42">
        <f>SUM(D18:D30)</f>
        <v>800000</v>
      </c>
    </row>
    <row r="32" spans="2:4" ht="18" customHeight="1" thickBot="1" x14ac:dyDescent="0.2">
      <c r="B32" s="46" t="s">
        <v>5</v>
      </c>
      <c r="C32" s="47"/>
      <c r="D32" s="37">
        <f>+D3+D17-D31</f>
        <v>6000000</v>
      </c>
    </row>
    <row r="33" spans="3:4" ht="18" customHeight="1" x14ac:dyDescent="0.15">
      <c r="D33" s="43"/>
    </row>
    <row r="34" spans="3:4" ht="18" customHeight="1" x14ac:dyDescent="0.15"/>
    <row r="35" spans="3:4" ht="18" customHeight="1" x14ac:dyDescent="0.15">
      <c r="C35" s="3"/>
    </row>
    <row r="36" spans="3:4" ht="18" customHeight="1" x14ac:dyDescent="0.15"/>
    <row r="37" spans="3:4" ht="17.25" customHeight="1" x14ac:dyDescent="0.15"/>
    <row r="38" spans="3:4" ht="17.25" customHeight="1" x14ac:dyDescent="0.15"/>
    <row r="39" spans="3:4" ht="17.25" customHeight="1" x14ac:dyDescent="0.15"/>
    <row r="40" spans="3:4" ht="17.25" customHeight="1" x14ac:dyDescent="0.15"/>
  </sheetData>
  <mergeCells count="5">
    <mergeCell ref="B32:C32"/>
    <mergeCell ref="B2:D2"/>
    <mergeCell ref="B4:B17"/>
    <mergeCell ref="B18:B31"/>
    <mergeCell ref="B3:C3"/>
  </mergeCells>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6"/>
  <sheetViews>
    <sheetView showGridLines="0" workbookViewId="0">
      <selection activeCell="H2" sqref="H2:L26"/>
    </sheetView>
  </sheetViews>
  <sheetFormatPr defaultRowHeight="12" outlineLevelRow="1" x14ac:dyDescent="0.15"/>
  <cols>
    <col min="1" max="1" width="9" style="1"/>
    <col min="2" max="2" width="20.625" style="1" customWidth="1"/>
    <col min="3" max="3" width="10.625" style="1" customWidth="1"/>
    <col min="4" max="4" width="10.625" style="2" customWidth="1"/>
    <col min="5" max="6" width="10.625" style="1" customWidth="1"/>
    <col min="7" max="7" width="11.625" style="28" customWidth="1"/>
    <col min="8" max="8" width="20.625" style="1" customWidth="1"/>
    <col min="9" max="12" width="10.625" style="1" customWidth="1"/>
    <col min="13" max="16384" width="9" style="1"/>
  </cols>
  <sheetData>
    <row r="1" spans="2:14" ht="18" customHeight="1" x14ac:dyDescent="0.15"/>
    <row r="2" spans="2:14" s="8" customFormat="1" ht="25.5" customHeight="1" thickBot="1" x14ac:dyDescent="0.2">
      <c r="B2" s="45" t="s">
        <v>24</v>
      </c>
      <c r="C2" s="45"/>
      <c r="D2" s="45"/>
      <c r="E2" s="45"/>
      <c r="F2" s="45"/>
      <c r="G2" s="29"/>
      <c r="H2" s="45" t="s">
        <v>23</v>
      </c>
      <c r="I2" s="45"/>
      <c r="J2" s="45"/>
      <c r="K2" s="45"/>
      <c r="L2" s="45"/>
    </row>
    <row r="3" spans="2:14" ht="18" customHeight="1" x14ac:dyDescent="0.15">
      <c r="B3" s="58" t="s">
        <v>20</v>
      </c>
      <c r="C3" s="53" t="s">
        <v>14</v>
      </c>
      <c r="D3" s="55" t="s">
        <v>10</v>
      </c>
      <c r="E3" s="55"/>
      <c r="F3" s="54" t="s">
        <v>15</v>
      </c>
      <c r="G3" s="30"/>
      <c r="H3" s="56" t="s">
        <v>22</v>
      </c>
      <c r="I3" s="83" t="s">
        <v>46</v>
      </c>
      <c r="J3" s="87"/>
      <c r="K3" s="83" t="s">
        <v>47</v>
      </c>
      <c r="L3" s="84"/>
      <c r="N3" s="9" t="s">
        <v>17</v>
      </c>
    </row>
    <row r="4" spans="2:14" ht="18" customHeight="1" thickBot="1" x14ac:dyDescent="0.2">
      <c r="B4" s="59"/>
      <c r="C4" s="51"/>
      <c r="D4" s="7" t="s">
        <v>11</v>
      </c>
      <c r="E4" s="7" t="s">
        <v>12</v>
      </c>
      <c r="F4" s="52"/>
      <c r="G4" s="30"/>
      <c r="H4" s="57"/>
      <c r="I4" s="85"/>
      <c r="J4" s="88"/>
      <c r="K4" s="85"/>
      <c r="L4" s="86"/>
      <c r="N4" s="33">
        <v>0.4</v>
      </c>
    </row>
    <row r="5" spans="2:14" ht="18" customHeight="1" x14ac:dyDescent="0.15">
      <c r="B5" s="14" t="s">
        <v>31</v>
      </c>
      <c r="C5" s="15"/>
      <c r="D5" s="15">
        <f>+別表4!D25+別表4!D24</f>
        <v>0</v>
      </c>
      <c r="E5" s="15">
        <f>+別表4!D5+別表4!D6</f>
        <v>2000000</v>
      </c>
      <c r="F5" s="11">
        <f>+C5+E5-D5</f>
        <v>2000000</v>
      </c>
      <c r="G5" s="31"/>
      <c r="H5" s="34" t="s">
        <v>36</v>
      </c>
      <c r="I5" s="10">
        <f>IF($H5="将来減算一時差異",D5*$N$4,"0")</f>
        <v>0</v>
      </c>
      <c r="J5" s="10">
        <f>IF($H5="将来減算一時差異",E5*$N$4,"0")</f>
        <v>800000</v>
      </c>
      <c r="K5" s="10" t="str">
        <f>IF($H5="将来加算一時差異",D5*$N$4,"0")</f>
        <v>0</v>
      </c>
      <c r="L5" s="11" t="str">
        <f>IF($H5="将来加算一時差異",E5*$N$4,"0")</f>
        <v>0</v>
      </c>
    </row>
    <row r="6" spans="2:14" ht="18" customHeight="1" x14ac:dyDescent="0.15">
      <c r="B6" s="17" t="s">
        <v>32</v>
      </c>
      <c r="C6" s="16"/>
      <c r="D6" s="16"/>
      <c r="E6" s="16">
        <f>+別表4!D7</f>
        <v>0</v>
      </c>
      <c r="F6" s="13">
        <f t="shared" ref="F6:F22" si="0">+C6+E6-D6</f>
        <v>0</v>
      </c>
      <c r="G6" s="31"/>
      <c r="H6" s="34"/>
      <c r="I6" s="12" t="str">
        <f>IF($H6="将来減算一時差異",D6*$N$4,"0")</f>
        <v>0</v>
      </c>
      <c r="J6" s="12" t="str">
        <f>IF($H6="将来減算一時差異",E6*$N$4,"0")</f>
        <v>0</v>
      </c>
      <c r="K6" s="12" t="str">
        <f>IF($H6="将来加算一時差異",D6*$N$4,"0")</f>
        <v>0</v>
      </c>
      <c r="L6" s="13" t="str">
        <f>IF($H6="将来加算一時差異",E6*$N$4,"0")</f>
        <v>0</v>
      </c>
    </row>
    <row r="7" spans="2:14" ht="18" customHeight="1" x14ac:dyDescent="0.15">
      <c r="B7" s="17" t="s">
        <v>33</v>
      </c>
      <c r="C7" s="16"/>
      <c r="D7" s="16"/>
      <c r="E7" s="16">
        <f>+別表4!D8</f>
        <v>0</v>
      </c>
      <c r="F7" s="13">
        <f t="shared" si="0"/>
        <v>0</v>
      </c>
      <c r="G7" s="31"/>
      <c r="H7" s="34"/>
      <c r="I7" s="12" t="str">
        <f>IF($H7="将来減算一時差異",D7*$N$4,"0")</f>
        <v>0</v>
      </c>
      <c r="J7" s="12" t="str">
        <f>IF($H7="将来減算一時差異",E7*$N$4,"0")</f>
        <v>0</v>
      </c>
      <c r="K7" s="12" t="str">
        <f>IF($H7="将来加算一時差異",D7*$N$4,"0")</f>
        <v>0</v>
      </c>
      <c r="L7" s="13" t="str">
        <f>IF($H7="将来加算一時差異",E7*$N$4,"0")</f>
        <v>0</v>
      </c>
    </row>
    <row r="8" spans="2:14" ht="18" customHeight="1" x14ac:dyDescent="0.15">
      <c r="B8" s="17"/>
      <c r="C8" s="16"/>
      <c r="D8" s="16"/>
      <c r="E8" s="16"/>
      <c r="F8" s="13">
        <f t="shared" si="0"/>
        <v>0</v>
      </c>
      <c r="G8" s="31"/>
      <c r="H8" s="34"/>
      <c r="I8" s="12" t="str">
        <f>IF($H8="将来減算一時差異",D8*$N$4,"0")</f>
        <v>0</v>
      </c>
      <c r="J8" s="12" t="str">
        <f>IF($H8="将来減算一時差異",E8*$N$4,"0")</f>
        <v>0</v>
      </c>
      <c r="K8" s="12" t="str">
        <f>IF($H8="将来加算一時差異",D8*$N$4,"0")</f>
        <v>0</v>
      </c>
      <c r="L8" s="13" t="str">
        <f>IF($H8="将来加算一時差異",E8*$N$4,"0")</f>
        <v>0</v>
      </c>
    </row>
    <row r="9" spans="2:14" ht="18" customHeight="1" thickBot="1" x14ac:dyDescent="0.2">
      <c r="B9" s="17"/>
      <c r="C9" s="16"/>
      <c r="D9" s="16"/>
      <c r="E9" s="16"/>
      <c r="F9" s="13">
        <f t="shared" si="0"/>
        <v>0</v>
      </c>
      <c r="G9" s="31"/>
      <c r="H9" s="34"/>
      <c r="I9" s="12" t="str">
        <f>IF($H9="将来減算一時差異",D9*$N$4,"0")</f>
        <v>0</v>
      </c>
      <c r="J9" s="12" t="str">
        <f>IF($H9="将来減算一時差異",E9*$N$4,"0")</f>
        <v>0</v>
      </c>
      <c r="K9" s="12" t="str">
        <f>IF($H9="将来加算一時差異",D9*$N$4,"0")</f>
        <v>0</v>
      </c>
      <c r="L9" s="13" t="str">
        <f>IF($H9="将来加算一時差異",E9*$N$4,"0")</f>
        <v>0</v>
      </c>
    </row>
    <row r="10" spans="2:14" ht="18" hidden="1" customHeight="1" outlineLevel="1" thickBot="1" x14ac:dyDescent="0.2">
      <c r="B10" s="17"/>
      <c r="C10" s="16"/>
      <c r="D10" s="16"/>
      <c r="E10" s="16"/>
      <c r="F10" s="13">
        <f t="shared" si="0"/>
        <v>0</v>
      </c>
      <c r="G10" s="31"/>
      <c r="H10" s="34"/>
      <c r="I10" s="12" t="str">
        <f>IF($H10="将来減算一時差異",D10*$N$4,"0")</f>
        <v>0</v>
      </c>
      <c r="J10" s="12" t="str">
        <f>IF($H10="将来減算一時差異",E10*$N$4,"0")</f>
        <v>0</v>
      </c>
      <c r="K10" s="12" t="str">
        <f>IF($H10="将来加算一時差異",D10*$N$4,"0")</f>
        <v>0</v>
      </c>
      <c r="L10" s="13" t="str">
        <f>IF($H10="将来加算一時差異",E10*$N$4,"0")</f>
        <v>0</v>
      </c>
    </row>
    <row r="11" spans="2:14" ht="18" hidden="1" customHeight="1" outlineLevel="1" x14ac:dyDescent="0.15">
      <c r="B11" s="17"/>
      <c r="C11" s="16"/>
      <c r="D11" s="16"/>
      <c r="E11" s="16"/>
      <c r="F11" s="13">
        <f t="shared" si="0"/>
        <v>0</v>
      </c>
      <c r="G11" s="31"/>
      <c r="H11" s="34"/>
      <c r="I11" s="12" t="str">
        <f>IF($H11="将来減算一時差異",D11*$N$4,"0")</f>
        <v>0</v>
      </c>
      <c r="J11" s="12" t="str">
        <f>IF($H11="将来減算一時差異",E11*$N$4,"0")</f>
        <v>0</v>
      </c>
      <c r="K11" s="12" t="str">
        <f>IF($H11="将来加算一時差異",D11*$N$4,"0")</f>
        <v>0</v>
      </c>
      <c r="L11" s="13" t="str">
        <f>IF($H11="将来加算一時差異",E11*$N$4,"0")</f>
        <v>0</v>
      </c>
    </row>
    <row r="12" spans="2:14" ht="18" hidden="1" customHeight="1" outlineLevel="1" x14ac:dyDescent="0.15">
      <c r="B12" s="17"/>
      <c r="C12" s="16"/>
      <c r="D12" s="16"/>
      <c r="E12" s="16"/>
      <c r="F12" s="13">
        <f t="shared" si="0"/>
        <v>0</v>
      </c>
      <c r="G12" s="31"/>
      <c r="H12" s="34"/>
      <c r="I12" s="12" t="str">
        <f>IF($H12="将来減算一時差異",D12*$N$4,"0")</f>
        <v>0</v>
      </c>
      <c r="J12" s="12" t="str">
        <f>IF($H12="将来減算一時差異",E12*$N$4,"0")</f>
        <v>0</v>
      </c>
      <c r="K12" s="12" t="str">
        <f>IF($H12="将来加算一時差異",D12*$N$4,"0")</f>
        <v>0</v>
      </c>
      <c r="L12" s="13" t="str">
        <f>IF($H12="将来加算一時差異",E12*$N$4,"0")</f>
        <v>0</v>
      </c>
    </row>
    <row r="13" spans="2:14" ht="18" hidden="1" customHeight="1" outlineLevel="1" x14ac:dyDescent="0.15">
      <c r="B13" s="17"/>
      <c r="C13" s="16"/>
      <c r="D13" s="16"/>
      <c r="E13" s="16"/>
      <c r="F13" s="13">
        <f t="shared" si="0"/>
        <v>0</v>
      </c>
      <c r="G13" s="31"/>
      <c r="H13" s="34"/>
      <c r="I13" s="12" t="str">
        <f>IF($H13="将来減算一時差異",D13*$N$4,"0")</f>
        <v>0</v>
      </c>
      <c r="J13" s="12" t="str">
        <f>IF($H13="将来減算一時差異",E13*$N$4,"0")</f>
        <v>0</v>
      </c>
      <c r="K13" s="12" t="str">
        <f>IF($H13="将来加算一時差異",D13*$N$4,"0")</f>
        <v>0</v>
      </c>
      <c r="L13" s="13" t="str">
        <f>IF($H13="将来加算一時差異",E13*$N$4,"0")</f>
        <v>0</v>
      </c>
    </row>
    <row r="14" spans="2:14" ht="18" hidden="1" customHeight="1" outlineLevel="1" x14ac:dyDescent="0.15">
      <c r="B14" s="17"/>
      <c r="C14" s="16"/>
      <c r="D14" s="16"/>
      <c r="E14" s="16"/>
      <c r="F14" s="13">
        <f t="shared" si="0"/>
        <v>0</v>
      </c>
      <c r="G14" s="31"/>
      <c r="H14" s="34"/>
      <c r="I14" s="12" t="str">
        <f>IF($H14="将来減算一時差異",D14*$N$4,"0")</f>
        <v>0</v>
      </c>
      <c r="J14" s="12" t="str">
        <f>IF($H14="将来減算一時差異",E14*$N$4,"0")</f>
        <v>0</v>
      </c>
      <c r="K14" s="12" t="str">
        <f>IF($H14="将来加算一時差異",D14*$N$4,"0")</f>
        <v>0</v>
      </c>
      <c r="L14" s="13" t="str">
        <f>IF($H14="将来加算一時差異",E14*$N$4,"0")</f>
        <v>0</v>
      </c>
    </row>
    <row r="15" spans="2:14" ht="18" hidden="1" customHeight="1" outlineLevel="1" x14ac:dyDescent="0.15">
      <c r="B15" s="17"/>
      <c r="C15" s="16"/>
      <c r="D15" s="16"/>
      <c r="E15" s="16"/>
      <c r="F15" s="13">
        <f t="shared" si="0"/>
        <v>0</v>
      </c>
      <c r="G15" s="31"/>
      <c r="H15" s="34"/>
      <c r="I15" s="12" t="str">
        <f>IF($H15="将来減算一時差異",D15*$N$4,"0")</f>
        <v>0</v>
      </c>
      <c r="J15" s="12" t="str">
        <f>IF($H15="将来減算一時差異",E15*$N$4,"0")</f>
        <v>0</v>
      </c>
      <c r="K15" s="12" t="str">
        <f>IF($H15="将来加算一時差異",D15*$N$4,"0")</f>
        <v>0</v>
      </c>
      <c r="L15" s="13" t="str">
        <f>IF($H15="将来加算一時差異",E15*$N$4,"0")</f>
        <v>0</v>
      </c>
    </row>
    <row r="16" spans="2:14" ht="18" hidden="1" customHeight="1" outlineLevel="1" x14ac:dyDescent="0.15">
      <c r="B16" s="17"/>
      <c r="C16" s="16"/>
      <c r="D16" s="16"/>
      <c r="E16" s="16"/>
      <c r="F16" s="13">
        <f t="shared" si="0"/>
        <v>0</v>
      </c>
      <c r="G16" s="31"/>
      <c r="H16" s="34"/>
      <c r="I16" s="12" t="str">
        <f>IF($H16="将来減算一時差異",D16*$N$4,"0")</f>
        <v>0</v>
      </c>
      <c r="J16" s="12" t="str">
        <f>IF($H16="将来減算一時差異",E16*$N$4,"0")</f>
        <v>0</v>
      </c>
      <c r="K16" s="12" t="str">
        <f>IF($H16="将来加算一時差異",D16*$N$4,"0")</f>
        <v>0</v>
      </c>
      <c r="L16" s="13" t="str">
        <f>IF($H16="将来加算一時差異",E16*$N$4,"0")</f>
        <v>0</v>
      </c>
    </row>
    <row r="17" spans="2:12" ht="18" hidden="1" customHeight="1" outlineLevel="1" x14ac:dyDescent="0.15">
      <c r="B17" s="17"/>
      <c r="C17" s="16"/>
      <c r="D17" s="16"/>
      <c r="E17" s="16"/>
      <c r="F17" s="13">
        <f t="shared" si="0"/>
        <v>0</v>
      </c>
      <c r="G17" s="31"/>
      <c r="H17" s="34"/>
      <c r="I17" s="12" t="str">
        <f>IF($H17="将来減算一時差異",D17*$N$4,"0")</f>
        <v>0</v>
      </c>
      <c r="J17" s="12" t="str">
        <f>IF($H17="将来減算一時差異",E17*$N$4,"0")</f>
        <v>0</v>
      </c>
      <c r="K17" s="12" t="str">
        <f>IF($H17="将来加算一時差異",D17*$N$4,"0")</f>
        <v>0</v>
      </c>
      <c r="L17" s="13" t="str">
        <f>IF($H17="将来加算一時差異",E17*$N$4,"0")</f>
        <v>0</v>
      </c>
    </row>
    <row r="18" spans="2:12" ht="18" hidden="1" customHeight="1" outlineLevel="1" x14ac:dyDescent="0.15">
      <c r="B18" s="17"/>
      <c r="C18" s="16"/>
      <c r="D18" s="16"/>
      <c r="E18" s="16"/>
      <c r="F18" s="13">
        <f t="shared" si="0"/>
        <v>0</v>
      </c>
      <c r="G18" s="31"/>
      <c r="H18" s="34" t="s">
        <v>35</v>
      </c>
      <c r="I18" s="12" t="str">
        <f>IF($H18="将来減算一時差異",D18*$N$4,"0")</f>
        <v>0</v>
      </c>
      <c r="J18" s="12" t="str">
        <f>IF($H18="将来減算一時差異",E18*$N$4,"0")</f>
        <v>0</v>
      </c>
      <c r="K18" s="12">
        <f>IF($H18="将来加算一時差異",D18*$N$4,"0")</f>
        <v>0</v>
      </c>
      <c r="L18" s="13">
        <f>IF($H18="将来加算一時差異",E18*$N$4,"0")</f>
        <v>0</v>
      </c>
    </row>
    <row r="19" spans="2:12" ht="18" hidden="1" customHeight="1" outlineLevel="1" x14ac:dyDescent="0.15">
      <c r="B19" s="17" t="s">
        <v>34</v>
      </c>
      <c r="C19" s="16"/>
      <c r="D19" s="16" t="str">
        <f>IF(別表4!D11&gt;1,別表4!D11-別表4!D29,"0")</f>
        <v>0</v>
      </c>
      <c r="E19" s="16" t="str">
        <f>IF(別表4!D18&gt;1,別表4!D18-別表4!D15,"0")</f>
        <v>0</v>
      </c>
      <c r="F19" s="13">
        <f>+C19+E19-D19</f>
        <v>0</v>
      </c>
      <c r="G19" s="31"/>
      <c r="H19" s="34" t="s">
        <v>35</v>
      </c>
      <c r="I19" s="12" t="str">
        <f>IF($H19="将来減算一時差異",D19*$N$4,"0")</f>
        <v>0</v>
      </c>
      <c r="J19" s="12" t="str">
        <f>IF($H19="将来減算一時差異",E19*$N$4,"0")</f>
        <v>0</v>
      </c>
      <c r="K19" s="12">
        <f>IF($H19="将来加算一時差異",D19*$N$4,"0")</f>
        <v>0</v>
      </c>
      <c r="L19" s="13">
        <f>IF($H19="将来加算一時差異",E19*$N$4,"0")</f>
        <v>0</v>
      </c>
    </row>
    <row r="20" spans="2:12" ht="18" hidden="1" customHeight="1" outlineLevel="1" x14ac:dyDescent="0.15">
      <c r="B20" s="17" t="s">
        <v>30</v>
      </c>
      <c r="C20" s="16"/>
      <c r="D20" s="16">
        <f>-別表4!D11</f>
        <v>0</v>
      </c>
      <c r="E20" s="16">
        <f>-別表4!D18</f>
        <v>0</v>
      </c>
      <c r="F20" s="13">
        <f t="shared" si="0"/>
        <v>0</v>
      </c>
      <c r="G20" s="31"/>
      <c r="H20" s="34" t="s">
        <v>25</v>
      </c>
      <c r="I20" s="12" t="str">
        <f>IF($H20="将来減算一時差異",D20*$N$4,"0")</f>
        <v>0</v>
      </c>
      <c r="J20" s="12" t="str">
        <f>IF($H20="将来減算一時差異",E20*$N$4,"0")</f>
        <v>0</v>
      </c>
      <c r="K20" s="12" t="str">
        <f>IF($H20="将来加算一時差異",D20*$N$4,"0")</f>
        <v>0</v>
      </c>
      <c r="L20" s="13" t="str">
        <f>IF($H20="将来加算一時差異",E20*$N$4,"0")</f>
        <v>0</v>
      </c>
    </row>
    <row r="21" spans="2:12" ht="18" hidden="1" customHeight="1" outlineLevel="1" x14ac:dyDescent="0.15">
      <c r="B21" s="17" t="s">
        <v>43</v>
      </c>
      <c r="C21" s="16"/>
      <c r="D21" s="16" t="str">
        <f>IF(別表4!D11&gt;1,別表4!D29,"0")</f>
        <v>0</v>
      </c>
      <c r="E21" s="16" t="str">
        <f>IF(別表4!D15&gt;1,別表4!D15,"0")</f>
        <v>0</v>
      </c>
      <c r="F21" s="13">
        <f t="shared" si="0"/>
        <v>0</v>
      </c>
      <c r="G21" s="31"/>
      <c r="H21" s="34" t="s">
        <v>35</v>
      </c>
      <c r="I21" s="12" t="str">
        <f>IF($H21="将来減算一時差異",D21*$N$4,"0")</f>
        <v>0</v>
      </c>
      <c r="J21" s="12" t="str">
        <f>IF($H21="将来減算一時差異",E21*$N$4,"0")</f>
        <v>0</v>
      </c>
      <c r="K21" s="12">
        <f>IF($H21="将来加算一時差異",D21*$N$4,"0")</f>
        <v>0</v>
      </c>
      <c r="L21" s="13">
        <f>IF($H21="将来加算一時差異",E21*$N$4,"0")</f>
        <v>0</v>
      </c>
    </row>
    <row r="22" spans="2:12" ht="18" hidden="1" customHeight="1" outlineLevel="1" x14ac:dyDescent="0.15">
      <c r="B22" s="17"/>
      <c r="C22" s="16"/>
      <c r="D22" s="16"/>
      <c r="E22" s="16"/>
      <c r="F22" s="13">
        <f t="shared" si="0"/>
        <v>0</v>
      </c>
      <c r="G22" s="31"/>
      <c r="H22" s="34"/>
      <c r="I22" s="12" t="str">
        <f>IF($H22="将来減算一時差異",D22*$N$4,"0")</f>
        <v>0</v>
      </c>
      <c r="J22" s="12" t="str">
        <f>IF($H22="将来減算一時差異",E22*$N$4,"0")</f>
        <v>0</v>
      </c>
      <c r="K22" s="12" t="str">
        <f>IF($H22="将来加算一時差異",D22*$N$4,"0")</f>
        <v>0</v>
      </c>
      <c r="L22" s="13" t="str">
        <f>IF($H22="将来加算一時差異",E22*$N$4,"0")</f>
        <v>0</v>
      </c>
    </row>
    <row r="23" spans="2:12" ht="18" hidden="1" customHeight="1" outlineLevel="1" x14ac:dyDescent="0.15">
      <c r="B23" s="18"/>
      <c r="C23" s="19"/>
      <c r="D23" s="19"/>
      <c r="E23" s="19"/>
      <c r="F23" s="20">
        <f>+C23+E23-D23</f>
        <v>0</v>
      </c>
      <c r="G23" s="31"/>
      <c r="H23" s="34"/>
      <c r="I23" s="12" t="str">
        <f>IF($H23="将来減算一時差異",D23*$N$4,"0")</f>
        <v>0</v>
      </c>
      <c r="J23" s="12" t="str">
        <f>IF($H23="将来減算一時差異",E23*$N$4,"0")</f>
        <v>0</v>
      </c>
      <c r="K23" s="12" t="str">
        <f>IF($H23="将来加算一時差異",D23*$N$4,"0")</f>
        <v>0</v>
      </c>
      <c r="L23" s="13" t="str">
        <f>IF($H23="将来加算一時差異",E23*$N$4,"0")</f>
        <v>0</v>
      </c>
    </row>
    <row r="24" spans="2:12" ht="18" customHeight="1" collapsed="1" x14ac:dyDescent="0.15">
      <c r="B24" s="77" t="s">
        <v>13</v>
      </c>
      <c r="C24" s="78"/>
      <c r="D24" s="79">
        <f>-仕訳!E4</f>
        <v>0</v>
      </c>
      <c r="E24" s="79">
        <f>-仕訳!C3</f>
        <v>-800000</v>
      </c>
      <c r="F24" s="80">
        <f t="shared" ref="F24" si="1">+C24+E24-D24</f>
        <v>-800000</v>
      </c>
      <c r="G24" s="32"/>
      <c r="H24" s="38" t="s">
        <v>25</v>
      </c>
      <c r="I24" s="12" t="str">
        <f>IF($H24="将来減算一時差異",D24*$N$4,"0")</f>
        <v>0</v>
      </c>
      <c r="J24" s="12" t="str">
        <f>IF($H24="将来減算一時差異",E24*$N$4,"0")</f>
        <v>0</v>
      </c>
      <c r="K24" s="12" t="str">
        <f>IF($H24="将来加算一時差異",D24*$N$4,"0")</f>
        <v>0</v>
      </c>
      <c r="L24" s="13" t="str">
        <f>IF($H24="将来加算一時差異",E24*$N$4,"0")</f>
        <v>0</v>
      </c>
    </row>
    <row r="25" spans="2:12" ht="18" customHeight="1" thickBot="1" x14ac:dyDescent="0.2">
      <c r="B25" s="81" t="s">
        <v>9</v>
      </c>
      <c r="C25" s="19"/>
      <c r="D25" s="82">
        <f>仕訳!C7</f>
        <v>0</v>
      </c>
      <c r="E25" s="82">
        <f>仕訳!E6-E21</f>
        <v>0</v>
      </c>
      <c r="F25" s="20">
        <f>+C25+E25-D25</f>
        <v>0</v>
      </c>
      <c r="H25" s="38"/>
      <c r="I25" s="12" t="str">
        <f>IF($H25="将来減算一時差異",D25*$N$4,"0")</f>
        <v>0</v>
      </c>
      <c r="J25" s="12" t="str">
        <f>IF($H25="将来減算一時差異",E25*$N$4,"0")</f>
        <v>0</v>
      </c>
      <c r="K25" s="12" t="str">
        <f>IF($H25="将来加算一時差異",D25*$N$4,"0")</f>
        <v>0</v>
      </c>
      <c r="L25" s="13" t="str">
        <f>IF($H25="将来加算一時差異",E25*$N$4,"0")</f>
        <v>0</v>
      </c>
    </row>
    <row r="26" spans="2:12" ht="18" customHeight="1" thickBot="1" x14ac:dyDescent="0.2">
      <c r="H26" s="35" t="s">
        <v>18</v>
      </c>
      <c r="I26" s="36">
        <f t="shared" ref="I26:L26" si="2">SUM(I5:I25)</f>
        <v>0</v>
      </c>
      <c r="J26" s="36">
        <f t="shared" si="2"/>
        <v>800000</v>
      </c>
      <c r="K26" s="36">
        <f t="shared" si="2"/>
        <v>0</v>
      </c>
      <c r="L26" s="37">
        <f t="shared" si="2"/>
        <v>0</v>
      </c>
    </row>
  </sheetData>
  <mergeCells count="9">
    <mergeCell ref="B2:F2"/>
    <mergeCell ref="H2:L2"/>
    <mergeCell ref="D3:E3"/>
    <mergeCell ref="F3:F4"/>
    <mergeCell ref="H3:H4"/>
    <mergeCell ref="B3:B4"/>
    <mergeCell ref="C3:C4"/>
    <mergeCell ref="K3:L4"/>
    <mergeCell ref="I3:J4"/>
  </mergeCells>
  <phoneticPr fontId="2"/>
  <dataValidations count="1">
    <dataValidation type="list" allowBlank="1" showInputMessage="1" showErrorMessage="1" sqref="H5:H23" xr:uid="{245FF68C-7D0B-482B-87A0-A10A810E221B}">
      <formula1>"将来減算一時差異,将来加算一時差異,対象外等"</formula1>
    </dataValidation>
  </dataValidations>
  <pageMargins left="0.75" right="0.75" top="1" bottom="1" header="0.51200000000000001" footer="0.5120000000000000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
  <sheetViews>
    <sheetView showGridLines="0" workbookViewId="0">
      <selection activeCell="C3" sqref="C3"/>
    </sheetView>
  </sheetViews>
  <sheetFormatPr defaultRowHeight="12" outlineLevelRow="1" x14ac:dyDescent="0.15"/>
  <cols>
    <col min="1" max="1" width="9" style="1"/>
    <col min="2" max="2" width="20.625" style="1" customWidth="1"/>
    <col min="3" max="3" width="15.625" style="1" customWidth="1"/>
    <col min="4" max="4" width="20.625" style="1" customWidth="1"/>
    <col min="5" max="5" width="15.625" style="1" customWidth="1"/>
    <col min="6" max="16384" width="9" style="1"/>
  </cols>
  <sheetData>
    <row r="1" spans="1:5" ht="18" customHeight="1" x14ac:dyDescent="0.15"/>
    <row r="2" spans="1:5" s="8" customFormat="1" ht="25.5" customHeight="1" x14ac:dyDescent="0.15">
      <c r="B2" s="60" t="s">
        <v>41</v>
      </c>
      <c r="C2" s="60"/>
      <c r="D2" s="60"/>
      <c r="E2" s="60"/>
    </row>
    <row r="3" spans="1:5" ht="18" customHeight="1" x14ac:dyDescent="0.15">
      <c r="B3" s="68" t="s">
        <v>45</v>
      </c>
      <c r="C3" s="71">
        <f>+別表5・ワークシート!J26</f>
        <v>800000</v>
      </c>
      <c r="D3" s="68" t="s">
        <v>2</v>
      </c>
      <c r="E3" s="71">
        <f>+C3</f>
        <v>800000</v>
      </c>
    </row>
    <row r="4" spans="1:5" ht="18" customHeight="1" x14ac:dyDescent="0.15">
      <c r="B4" s="68" t="s">
        <v>2</v>
      </c>
      <c r="C4" s="71">
        <f>+E4</f>
        <v>0</v>
      </c>
      <c r="D4" s="68" t="s">
        <v>45</v>
      </c>
      <c r="E4" s="71">
        <f>+別表5・ワークシート!I26</f>
        <v>0</v>
      </c>
    </row>
    <row r="5" spans="1:5" ht="18" customHeight="1" thickBot="1" x14ac:dyDescent="0.2">
      <c r="B5" s="69"/>
      <c r="C5" s="72"/>
      <c r="D5" s="69"/>
      <c r="E5" s="72"/>
    </row>
    <row r="6" spans="1:5" ht="18" customHeight="1" x14ac:dyDescent="0.15">
      <c r="B6" s="70" t="s">
        <v>2</v>
      </c>
      <c r="C6" s="73">
        <f>+E6</f>
        <v>0</v>
      </c>
      <c r="D6" s="70" t="s">
        <v>9</v>
      </c>
      <c r="E6" s="73">
        <f>別表5・ワークシート!L26</f>
        <v>0</v>
      </c>
    </row>
    <row r="7" spans="1:5" ht="18" customHeight="1" x14ac:dyDescent="0.15">
      <c r="B7" s="68" t="s">
        <v>9</v>
      </c>
      <c r="C7" s="71">
        <f>別表5・ワークシート!K26</f>
        <v>0</v>
      </c>
      <c r="D7" s="68" t="s">
        <v>2</v>
      </c>
      <c r="E7" s="71">
        <f>+C7</f>
        <v>0</v>
      </c>
    </row>
    <row r="8" spans="1:5" ht="18" hidden="1" customHeight="1" outlineLevel="1" x14ac:dyDescent="0.15">
      <c r="B8" s="68" t="s">
        <v>42</v>
      </c>
      <c r="C8" s="71" t="str">
        <f>+E8</f>
        <v>0</v>
      </c>
      <c r="D8" s="68" t="s">
        <v>34</v>
      </c>
      <c r="E8" s="71" t="str">
        <f>+別表5・ワークシート!E19</f>
        <v>0</v>
      </c>
    </row>
    <row r="9" spans="1:5" ht="18" hidden="1" customHeight="1" outlineLevel="1" x14ac:dyDescent="0.15">
      <c r="B9" s="68" t="s">
        <v>34</v>
      </c>
      <c r="C9" s="71" t="str">
        <f>+別表5・ワークシート!D19</f>
        <v>0</v>
      </c>
      <c r="D9" s="68" t="s">
        <v>42</v>
      </c>
      <c r="E9" s="71" t="str">
        <f>+C9</f>
        <v>0</v>
      </c>
    </row>
    <row r="10" spans="1:5" ht="18" customHeight="1" collapsed="1" x14ac:dyDescent="0.15">
      <c r="B10" s="68"/>
      <c r="C10" s="71"/>
      <c r="D10" s="68"/>
      <c r="E10" s="71"/>
    </row>
    <row r="11" spans="1:5" s="5" customFormat="1" ht="20.25" customHeight="1" x14ac:dyDescent="0.15">
      <c r="A11" s="4"/>
      <c r="B11" s="5" t="s">
        <v>16</v>
      </c>
      <c r="C11" s="6"/>
      <c r="D11" s="4"/>
    </row>
    <row r="12" spans="1:5" ht="20.25" customHeight="1" x14ac:dyDescent="0.15">
      <c r="B12" s="1" t="s">
        <v>37</v>
      </c>
    </row>
    <row r="13" spans="1:5" ht="20.25" customHeight="1" x14ac:dyDescent="0.15">
      <c r="B13" s="1" t="s">
        <v>38</v>
      </c>
    </row>
    <row r="14" spans="1:5" s="5" customFormat="1" ht="18" customHeight="1" x14ac:dyDescent="0.15">
      <c r="A14" s="4"/>
      <c r="B14" s="5" t="s">
        <v>16</v>
      </c>
      <c r="C14" s="44">
        <f>C4+C6-E3-E7</f>
        <v>-800000</v>
      </c>
      <c r="D14" s="4"/>
    </row>
  </sheetData>
  <mergeCells count="1">
    <mergeCell ref="B2:E2"/>
  </mergeCells>
  <phoneticPr fontId="2"/>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2"/>
  <sheetViews>
    <sheetView showGridLines="0" workbookViewId="0">
      <selection activeCell="C12" sqref="C12"/>
    </sheetView>
  </sheetViews>
  <sheetFormatPr defaultRowHeight="12" x14ac:dyDescent="0.15"/>
  <cols>
    <col min="1" max="1" width="9" style="1"/>
    <col min="2" max="2" width="20.625" style="1" customWidth="1"/>
    <col min="3" max="4" width="10.625" style="2" customWidth="1"/>
    <col min="5" max="5" width="9" style="1"/>
    <col min="6" max="6" width="10.5" style="1" bestFit="1" customWidth="1"/>
    <col min="7" max="16384" width="9" style="1"/>
  </cols>
  <sheetData>
    <row r="1" spans="2:6" ht="18" customHeight="1" x14ac:dyDescent="0.15"/>
    <row r="2" spans="2:6" s="8" customFormat="1" ht="25.5" customHeight="1" thickBot="1" x14ac:dyDescent="0.2">
      <c r="B2" s="45" t="s">
        <v>0</v>
      </c>
      <c r="C2" s="45"/>
      <c r="D2" s="45"/>
    </row>
    <row r="3" spans="2:6" ht="18" customHeight="1" x14ac:dyDescent="0.15">
      <c r="B3" s="61" t="s">
        <v>1</v>
      </c>
      <c r="C3" s="67"/>
      <c r="D3" s="21">
        <v>4000000</v>
      </c>
    </row>
    <row r="4" spans="2:6" ht="18" customHeight="1" x14ac:dyDescent="0.15">
      <c r="B4" s="62" t="s">
        <v>21</v>
      </c>
      <c r="C4" s="22">
        <v>1000000</v>
      </c>
      <c r="D4" s="66"/>
    </row>
    <row r="5" spans="2:6" ht="18" customHeight="1" x14ac:dyDescent="0.15">
      <c r="B5" s="74" t="s">
        <v>2</v>
      </c>
      <c r="C5" s="75">
        <f>+仕訳!C14</f>
        <v>-800000</v>
      </c>
      <c r="D5" s="76">
        <f>+C4+C5</f>
        <v>200000</v>
      </c>
    </row>
    <row r="6" spans="2:6" ht="18" customHeight="1" thickBot="1" x14ac:dyDescent="0.2">
      <c r="B6" s="63" t="s">
        <v>3</v>
      </c>
      <c r="C6" s="64"/>
      <c r="D6" s="65">
        <f>+D3-D5</f>
        <v>3800000</v>
      </c>
    </row>
    <row r="7" spans="2:6" ht="18" customHeight="1" x14ac:dyDescent="0.15"/>
    <row r="8" spans="2:6" ht="18" customHeight="1" x14ac:dyDescent="0.15"/>
    <row r="9" spans="2:6" ht="17.25" customHeight="1" x14ac:dyDescent="0.15">
      <c r="F9" s="2"/>
    </row>
    <row r="10" spans="2:6" ht="17.25" customHeight="1" x14ac:dyDescent="0.15"/>
    <row r="11" spans="2:6" ht="17.25" customHeight="1" x14ac:dyDescent="0.15"/>
    <row r="12" spans="2:6" ht="17.25" customHeight="1" x14ac:dyDescent="0.15"/>
  </sheetData>
  <mergeCells count="1">
    <mergeCell ref="B2:D2"/>
  </mergeCells>
  <phoneticPr fontId="2"/>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75FCF-82D1-40DA-91D8-ECD18FDE3C69}">
  <dimension ref="A1"/>
  <sheetViews>
    <sheetView showGridLines="0" tabSelected="1" zoomScaleNormal="100" workbookViewId="0">
      <selection activeCell="H18" sqref="H18"/>
    </sheetView>
  </sheetViews>
  <sheetFormatPr defaultRowHeight="13.5" x14ac:dyDescent="0.15"/>
  <sheetData/>
  <phoneticPr fontId="2"/>
  <pageMargins left="0.7" right="0.7" top="0.75" bottom="0.75" header="0.3" footer="0.3"/>
  <pageSetup paperSize="9" scale="70"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別表4</vt:lpstr>
      <vt:lpstr>別表5・ワークシート</vt:lpstr>
      <vt:lpstr>仕訳</vt:lpstr>
      <vt:lpstr>PL</vt:lpstr>
      <vt:lpstr>ビジュアル図解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READING,会計学を学ぼう！</dc:creator>
  <dc:description>https://fsreading.net/</dc:description>
  <cp:lastModifiedBy>管理者 admin</cp:lastModifiedBy>
  <cp:lastPrinted>2024-12-29T06:55:43Z</cp:lastPrinted>
  <dcterms:created xsi:type="dcterms:W3CDTF">2015-09-07T12:46:21Z</dcterms:created>
  <dcterms:modified xsi:type="dcterms:W3CDTF">2024-12-29T08:01:45Z</dcterms:modified>
</cp:coreProperties>
</file>