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F:\web\financial_new\excel\file\2024\"/>
    </mc:Choice>
  </mc:AlternateContent>
  <xr:revisionPtr revIDLastSave="0" documentId="13_ncr:1_{C2EAB32A-1EB3-4CC4-9B1C-60A79D8C615D}" xr6:coauthVersionLast="47" xr6:coauthVersionMax="47" xr10:uidLastSave="{00000000-0000-0000-0000-000000000000}"/>
  <bookViews>
    <workbookView xWindow="19080" yWindow="-1035" windowWidth="29040" windowHeight="15840" activeTab="4" xr2:uid="{00000000-000D-0000-FFFF-FFFF00000000}"/>
  </bookViews>
  <sheets>
    <sheet name="別表4" sheetId="4" r:id="rId1"/>
    <sheet name="別表5・ワークシート" sheetId="5" r:id="rId2"/>
    <sheet name="仕訳" sheetId="3" r:id="rId3"/>
    <sheet name="PL" sheetId="2" r:id="rId4"/>
    <sheet name="ビジュアル図解"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5" l="1"/>
  <c r="L28" i="5"/>
  <c r="L23" i="5"/>
  <c r="M23" i="5"/>
  <c r="N23" i="5"/>
  <c r="O23" i="5"/>
  <c r="L24" i="5"/>
  <c r="M24" i="5"/>
  <c r="N24" i="5"/>
  <c r="O24" i="5"/>
  <c r="L25" i="5"/>
  <c r="M25" i="5"/>
  <c r="N25" i="5"/>
  <c r="O25" i="5"/>
  <c r="L26" i="5"/>
  <c r="M26" i="5"/>
  <c r="N26" i="5"/>
  <c r="O26" i="5"/>
  <c r="L27" i="5"/>
  <c r="M27" i="5"/>
  <c r="N27" i="5"/>
  <c r="O27" i="5"/>
  <c r="N28" i="5"/>
  <c r="O28" i="5"/>
  <c r="L29" i="5"/>
  <c r="M29" i="5"/>
  <c r="N29" i="5"/>
  <c r="O29" i="5"/>
  <c r="C29" i="4" l="1"/>
  <c r="D21" i="5"/>
  <c r="D29" i="4"/>
  <c r="D19" i="5" s="1"/>
  <c r="C9" i="3" s="1"/>
  <c r="E9" i="3" s="1"/>
  <c r="D20" i="5"/>
  <c r="D15" i="4" l="1"/>
  <c r="E21" i="5" s="1"/>
  <c r="E20" i="5"/>
  <c r="C15" i="4"/>
  <c r="D5" i="5"/>
  <c r="E19" i="5" l="1"/>
  <c r="E8" i="3" s="1"/>
  <c r="O21" i="5"/>
  <c r="E7" i="5"/>
  <c r="F7" i="5" s="1"/>
  <c r="E6" i="5"/>
  <c r="M6" i="5" s="1"/>
  <c r="E5" i="5"/>
  <c r="F5" i="5" s="1"/>
  <c r="O22" i="5"/>
  <c r="N22" i="5"/>
  <c r="M22" i="5"/>
  <c r="L22" i="5"/>
  <c r="N21" i="5"/>
  <c r="M21" i="5"/>
  <c r="L21" i="5"/>
  <c r="O20" i="5"/>
  <c r="N20" i="5"/>
  <c r="M20" i="5"/>
  <c r="L20" i="5"/>
  <c r="N19" i="5"/>
  <c r="M19" i="5"/>
  <c r="L19" i="5"/>
  <c r="O18" i="5"/>
  <c r="N18" i="5"/>
  <c r="M18" i="5"/>
  <c r="L18" i="5"/>
  <c r="O17" i="5"/>
  <c r="N17" i="5"/>
  <c r="M17" i="5"/>
  <c r="L17" i="5"/>
  <c r="O16" i="5"/>
  <c r="N16" i="5"/>
  <c r="M16" i="5"/>
  <c r="L16" i="5"/>
  <c r="O15" i="5"/>
  <c r="N15" i="5"/>
  <c r="M15" i="5"/>
  <c r="L15" i="5"/>
  <c r="O14" i="5"/>
  <c r="N14" i="5"/>
  <c r="M14" i="5"/>
  <c r="L14" i="5"/>
  <c r="O13" i="5"/>
  <c r="N13" i="5"/>
  <c r="M13" i="5"/>
  <c r="L13" i="5"/>
  <c r="O12" i="5"/>
  <c r="N12" i="5"/>
  <c r="M12" i="5"/>
  <c r="L12" i="5"/>
  <c r="O11" i="5"/>
  <c r="N11" i="5"/>
  <c r="M11" i="5"/>
  <c r="L11" i="5"/>
  <c r="O10" i="5"/>
  <c r="N10" i="5"/>
  <c r="M10" i="5"/>
  <c r="L10" i="5"/>
  <c r="O9" i="5"/>
  <c r="N9" i="5"/>
  <c r="M9" i="5"/>
  <c r="L9" i="5"/>
  <c r="O8" i="5"/>
  <c r="N8" i="5"/>
  <c r="M8" i="5"/>
  <c r="L8" i="5"/>
  <c r="O7" i="5"/>
  <c r="N7" i="5"/>
  <c r="L7" i="5"/>
  <c r="O6" i="5"/>
  <c r="N6" i="5"/>
  <c r="L6" i="5"/>
  <c r="O5" i="5"/>
  <c r="N5" i="5"/>
  <c r="L5" i="5"/>
  <c r="F23" i="5"/>
  <c r="F16" i="5"/>
  <c r="F17" i="5"/>
  <c r="F18" i="5"/>
  <c r="F20" i="5"/>
  <c r="F22" i="5"/>
  <c r="F8" i="5"/>
  <c r="F9" i="5"/>
  <c r="F10" i="5"/>
  <c r="F11" i="5"/>
  <c r="F12" i="5"/>
  <c r="F13" i="5"/>
  <c r="F14" i="5"/>
  <c r="F15" i="5"/>
  <c r="D4" i="4"/>
  <c r="F19" i="5" l="1"/>
  <c r="M7" i="5"/>
  <c r="M5" i="5"/>
  <c r="M30" i="5" s="1"/>
  <c r="C3" i="3" s="1"/>
  <c r="E24" i="5" s="1"/>
  <c r="O19" i="5"/>
  <c r="O30" i="5" s="1"/>
  <c r="E6" i="3" s="1"/>
  <c r="F21" i="5"/>
  <c r="F6" i="5"/>
  <c r="L30" i="5"/>
  <c r="E4" i="3" s="1"/>
  <c r="D24" i="5" s="1"/>
  <c r="N30" i="5"/>
  <c r="C8" i="3" l="1"/>
  <c r="E25" i="5"/>
  <c r="C7" i="3"/>
  <c r="D25" i="5" s="1"/>
  <c r="C4" i="3"/>
  <c r="E3" i="3"/>
  <c r="E7" i="3" l="1"/>
  <c r="F25" i="5"/>
  <c r="C6" i="3"/>
  <c r="F24" i="5"/>
  <c r="C14" i="3" l="1"/>
  <c r="C5" i="2" s="1"/>
  <c r="D30" i="4" s="1"/>
  <c r="D16" i="4" l="1"/>
  <c r="D17" i="4" s="1"/>
  <c r="D31" i="4"/>
  <c r="D5" i="2"/>
  <c r="D6" i="2" s="1"/>
  <c r="D3" i="4" s="1"/>
  <c r="D32" i="4" l="1"/>
</calcChain>
</file>

<file path=xl/sharedStrings.xml><?xml version="1.0" encoding="utf-8"?>
<sst xmlns="http://schemas.openxmlformats.org/spreadsheetml/2006/main" count="73" uniqueCount="49">
  <si>
    <t>損益計算書</t>
    <rPh sb="0" eb="5">
      <t>ソンエキケイサンショ</t>
    </rPh>
    <phoneticPr fontId="2"/>
  </si>
  <si>
    <t>税引前当期純利益</t>
    <rPh sb="0" eb="2">
      <t>ゼイビ</t>
    </rPh>
    <rPh sb="2" eb="3">
      <t>ゼン</t>
    </rPh>
    <rPh sb="3" eb="8">
      <t>トウキジュンリエキ</t>
    </rPh>
    <phoneticPr fontId="2"/>
  </si>
  <si>
    <t>法人税等調整額</t>
    <rPh sb="0" eb="4">
      <t>ホウジンゼイトウ</t>
    </rPh>
    <rPh sb="4" eb="7">
      <t>チョウセイガク</t>
    </rPh>
    <phoneticPr fontId="2"/>
  </si>
  <si>
    <t>当期純利益</t>
    <rPh sb="0" eb="5">
      <t>トウキジュンリエキ</t>
    </rPh>
    <phoneticPr fontId="2"/>
  </si>
  <si>
    <t>法人税申告書　別表4</t>
    <rPh sb="0" eb="3">
      <t>ホウジンゼイ</t>
    </rPh>
    <rPh sb="3" eb="6">
      <t>シンコクショ</t>
    </rPh>
    <rPh sb="7" eb="9">
      <t>ベッピョウ</t>
    </rPh>
    <phoneticPr fontId="2"/>
  </si>
  <si>
    <t>所得金額</t>
    <rPh sb="0" eb="4">
      <t>ショトクキンガク</t>
    </rPh>
    <phoneticPr fontId="2"/>
  </si>
  <si>
    <t>加算</t>
    <rPh sb="0" eb="2">
      <t>カサン</t>
    </rPh>
    <phoneticPr fontId="2"/>
  </si>
  <si>
    <t>減算</t>
    <rPh sb="0" eb="2">
      <t>ゲンサン</t>
    </rPh>
    <phoneticPr fontId="2"/>
  </si>
  <si>
    <t>小計</t>
    <rPh sb="0" eb="2">
      <t>ショウケイ</t>
    </rPh>
    <phoneticPr fontId="2"/>
  </si>
  <si>
    <t>繰延税金負債</t>
    <rPh sb="0" eb="2">
      <t>クリノベ</t>
    </rPh>
    <rPh sb="2" eb="4">
      <t>ゼイキン</t>
    </rPh>
    <rPh sb="4" eb="6">
      <t>フサイ</t>
    </rPh>
    <phoneticPr fontId="2"/>
  </si>
  <si>
    <t>当期中の増減</t>
    <rPh sb="0" eb="2">
      <t>トウキ</t>
    </rPh>
    <rPh sb="2" eb="3">
      <t>チュウ</t>
    </rPh>
    <rPh sb="4" eb="6">
      <t>ゾウゲン</t>
    </rPh>
    <phoneticPr fontId="2"/>
  </si>
  <si>
    <t>減</t>
    <rPh sb="0" eb="1">
      <t>ゲン</t>
    </rPh>
    <phoneticPr fontId="2"/>
  </si>
  <si>
    <t>増</t>
    <rPh sb="0" eb="1">
      <t>ゾウ</t>
    </rPh>
    <phoneticPr fontId="2"/>
  </si>
  <si>
    <t>繰延税金資産</t>
    <rPh sb="0" eb="2">
      <t>クリノベ</t>
    </rPh>
    <rPh sb="2" eb="4">
      <t>ゼイキン</t>
    </rPh>
    <rPh sb="4" eb="6">
      <t>シサン</t>
    </rPh>
    <phoneticPr fontId="2"/>
  </si>
  <si>
    <t>期首利益
積立金額</t>
    <rPh sb="0" eb="2">
      <t>キシュ</t>
    </rPh>
    <rPh sb="2" eb="4">
      <t>リエキ</t>
    </rPh>
    <rPh sb="5" eb="8">
      <t>ツミタテキン</t>
    </rPh>
    <rPh sb="8" eb="9">
      <t>ガク</t>
    </rPh>
    <phoneticPr fontId="2"/>
  </si>
  <si>
    <t>期末利益
積立金額</t>
    <rPh sb="0" eb="2">
      <t>キマツ</t>
    </rPh>
    <rPh sb="2" eb="4">
      <t>リエキ</t>
    </rPh>
    <rPh sb="5" eb="8">
      <t>ツミタテキン</t>
    </rPh>
    <rPh sb="8" eb="9">
      <t>ガク</t>
    </rPh>
    <phoneticPr fontId="2"/>
  </si>
  <si>
    <t>損益計算書　調整額</t>
    <rPh sb="0" eb="5">
      <t>ソンエキケイサンショ</t>
    </rPh>
    <rPh sb="6" eb="8">
      <t>チョウセイ</t>
    </rPh>
    <rPh sb="8" eb="9">
      <t>ガク</t>
    </rPh>
    <phoneticPr fontId="2"/>
  </si>
  <si>
    <t>実効税率</t>
    <rPh sb="0" eb="4">
      <t>ジッコウゼイリツ</t>
    </rPh>
    <phoneticPr fontId="2"/>
  </si>
  <si>
    <t>合計</t>
    <rPh sb="0" eb="2">
      <t>ゴウケイ</t>
    </rPh>
    <phoneticPr fontId="2"/>
  </si>
  <si>
    <t>損金経理納税充当金</t>
    <rPh sb="0" eb="2">
      <t>ソンキン</t>
    </rPh>
    <rPh sb="2" eb="4">
      <t>ケイリ</t>
    </rPh>
    <rPh sb="4" eb="9">
      <t>ノウゼイジュウトウキン</t>
    </rPh>
    <phoneticPr fontId="2"/>
  </si>
  <si>
    <t>項目</t>
    <rPh sb="0" eb="2">
      <t>コウモク</t>
    </rPh>
    <phoneticPr fontId="2"/>
  </si>
  <si>
    <t>法人税等</t>
    <rPh sb="0" eb="4">
      <t>ホウジンゼイトウ</t>
    </rPh>
    <phoneticPr fontId="2"/>
  </si>
  <si>
    <t>プルダウンから選択</t>
    <rPh sb="7" eb="9">
      <t>センタク</t>
    </rPh>
    <phoneticPr fontId="2"/>
  </si>
  <si>
    <r>
      <t>ワークシート　</t>
    </r>
    <r>
      <rPr>
        <u/>
        <sz val="9"/>
        <rFont val="ＭＳ Ｐゴシック"/>
        <family val="3"/>
        <charset val="128"/>
      </rPr>
      <t>（別表5の当期中の増減を自動振り分け）</t>
    </r>
    <rPh sb="8" eb="10">
      <t>ベッピョウ</t>
    </rPh>
    <rPh sb="12" eb="15">
      <t>トウキチュウ</t>
    </rPh>
    <rPh sb="16" eb="18">
      <t>ゾウゲン</t>
    </rPh>
    <rPh sb="19" eb="21">
      <t>ジドウ</t>
    </rPh>
    <rPh sb="21" eb="22">
      <t>フ</t>
    </rPh>
    <rPh sb="23" eb="24">
      <t>ワ</t>
    </rPh>
    <phoneticPr fontId="2"/>
  </si>
  <si>
    <t>法人税申告書　別表5</t>
    <rPh sb="0" eb="1">
      <t>ホウ</t>
    </rPh>
    <rPh sb="1" eb="2">
      <t>ジン</t>
    </rPh>
    <rPh sb="2" eb="3">
      <t>ゼイ</t>
    </rPh>
    <rPh sb="3" eb="4">
      <t>サル</t>
    </rPh>
    <rPh sb="4" eb="5">
      <t>コク</t>
    </rPh>
    <rPh sb="5" eb="6">
      <t>ショ</t>
    </rPh>
    <rPh sb="7" eb="8">
      <t>ベツ</t>
    </rPh>
    <rPh sb="8" eb="9">
      <t>オモテ</t>
    </rPh>
    <phoneticPr fontId="2"/>
  </si>
  <si>
    <t>対象外等</t>
  </si>
  <si>
    <t>貸倒引当金繰入超過額</t>
    <rPh sb="0" eb="2">
      <t>カシダオ</t>
    </rPh>
    <rPh sb="2" eb="5">
      <t>ヒキアテキン</t>
    </rPh>
    <rPh sb="5" eb="7">
      <t>クリイレ</t>
    </rPh>
    <rPh sb="7" eb="10">
      <t>チョウカガク</t>
    </rPh>
    <phoneticPr fontId="2"/>
  </si>
  <si>
    <t>売上計上漏れ</t>
    <rPh sb="0" eb="2">
      <t>ウリアゲ</t>
    </rPh>
    <rPh sb="2" eb="5">
      <t>ケイジョウモ</t>
    </rPh>
    <phoneticPr fontId="2"/>
  </si>
  <si>
    <t>売上原価過大計上</t>
    <rPh sb="0" eb="2">
      <t>ウリアゲ</t>
    </rPh>
    <rPh sb="2" eb="4">
      <t>ゲンカ</t>
    </rPh>
    <rPh sb="4" eb="8">
      <t>カダイケイジョウ</t>
    </rPh>
    <phoneticPr fontId="2"/>
  </si>
  <si>
    <t>減価償却超過額</t>
    <rPh sb="0" eb="4">
      <t>ゲンカショウキャク</t>
    </rPh>
    <rPh sb="4" eb="7">
      <t>チョウカガク</t>
    </rPh>
    <phoneticPr fontId="2"/>
  </si>
  <si>
    <t>特別償却準備金積立</t>
    <rPh sb="0" eb="7">
      <t>トクベツショウキャクジュンビキン</t>
    </rPh>
    <rPh sb="7" eb="9">
      <t>ツミタ</t>
    </rPh>
    <phoneticPr fontId="2"/>
  </si>
  <si>
    <t>売掛金</t>
    <rPh sb="0" eb="3">
      <t>ウリカケキン</t>
    </rPh>
    <phoneticPr fontId="2"/>
  </si>
  <si>
    <t>棚卸資産</t>
    <rPh sb="0" eb="2">
      <t>タナオロシ</t>
    </rPh>
    <rPh sb="2" eb="4">
      <t>シサン</t>
    </rPh>
    <phoneticPr fontId="2"/>
  </si>
  <si>
    <t>固定資産</t>
    <rPh sb="0" eb="4">
      <t>コテイシサン</t>
    </rPh>
    <phoneticPr fontId="2"/>
  </si>
  <si>
    <t>特別償却準備金</t>
    <rPh sb="0" eb="7">
      <t>トクベツショウキャクジュンビキン</t>
    </rPh>
    <phoneticPr fontId="2"/>
  </si>
  <si>
    <t>将来加算一時差異</t>
  </si>
  <si>
    <t>将来減算一時差異</t>
  </si>
  <si>
    <t>繰延税金資産は会計基準の改正により固定資産の投資その他の資産の区分に表示します。</t>
    <rPh sb="0" eb="6">
      <t>クリノベゼイキンシサン</t>
    </rPh>
    <rPh sb="7" eb="11">
      <t>カイケイキジュン</t>
    </rPh>
    <rPh sb="12" eb="14">
      <t>カイセイ</t>
    </rPh>
    <rPh sb="17" eb="19">
      <t>コテイ</t>
    </rPh>
    <rPh sb="19" eb="21">
      <t>シサン</t>
    </rPh>
    <rPh sb="22" eb="24">
      <t>トウシ</t>
    </rPh>
    <rPh sb="26" eb="27">
      <t>タ</t>
    </rPh>
    <rPh sb="28" eb="30">
      <t>シサン</t>
    </rPh>
    <rPh sb="31" eb="33">
      <t>クブン</t>
    </rPh>
    <rPh sb="34" eb="36">
      <t>ヒョウジ</t>
    </rPh>
    <phoneticPr fontId="2"/>
  </si>
  <si>
    <t>繰延税金負債は会計基準の改正により固定負債の区分に表示します。</t>
    <rPh sb="19" eb="21">
      <t>フサイ</t>
    </rPh>
    <phoneticPr fontId="2"/>
  </si>
  <si>
    <t>売上計上漏れ認容</t>
    <rPh sb="0" eb="2">
      <t>ウリアゲ</t>
    </rPh>
    <rPh sb="2" eb="5">
      <t>ケイジョウモ</t>
    </rPh>
    <rPh sb="6" eb="8">
      <t>ニンヨウ</t>
    </rPh>
    <phoneticPr fontId="2"/>
  </si>
  <si>
    <t>貸倒引当金繰入超過額認容</t>
    <rPh sb="0" eb="2">
      <t>カシダオ</t>
    </rPh>
    <rPh sb="2" eb="5">
      <t>ヒキアテキン</t>
    </rPh>
    <rPh sb="5" eb="7">
      <t>クリイレ</t>
    </rPh>
    <rPh sb="7" eb="10">
      <t>チョウカガク</t>
    </rPh>
    <rPh sb="10" eb="12">
      <t>ニンヨウ</t>
    </rPh>
    <phoneticPr fontId="2"/>
  </si>
  <si>
    <t>税効果会計の仕訳</t>
    <rPh sb="0" eb="5">
      <t>ゼイコウカカイケイ</t>
    </rPh>
    <rPh sb="6" eb="8">
      <t>シワケ</t>
    </rPh>
    <phoneticPr fontId="2"/>
  </si>
  <si>
    <t>繰越利益剰余金</t>
    <rPh sb="0" eb="4">
      <t>クリコシリエキ</t>
    </rPh>
    <rPh sb="4" eb="7">
      <t>ジョウヨキン</t>
    </rPh>
    <phoneticPr fontId="2"/>
  </si>
  <si>
    <t>繰延税金負債</t>
    <rPh sb="0" eb="6">
      <t>クリノベゼイキンフサイ</t>
    </rPh>
    <phoneticPr fontId="2"/>
  </si>
  <si>
    <t>特別償却準備金取崩額</t>
    <rPh sb="0" eb="7">
      <t>トクベツショウキャクジュンビキン</t>
    </rPh>
    <rPh sb="7" eb="9">
      <t>トリクズ</t>
    </rPh>
    <rPh sb="9" eb="10">
      <t>ガク</t>
    </rPh>
    <phoneticPr fontId="2"/>
  </si>
  <si>
    <t>繰延税金資産</t>
    <rPh sb="0" eb="2">
      <t>クリノベ</t>
    </rPh>
    <rPh sb="2" eb="6">
      <t>ゼイキンシサン</t>
    </rPh>
    <phoneticPr fontId="2"/>
  </si>
  <si>
    <t>当期申告額</t>
    <rPh sb="0" eb="2">
      <t>トウキ</t>
    </rPh>
    <rPh sb="2" eb="4">
      <t>シンコク</t>
    </rPh>
    <rPh sb="4" eb="5">
      <t>ガク</t>
    </rPh>
    <phoneticPr fontId="2"/>
  </si>
  <si>
    <t>事業税未払額</t>
    <rPh sb="0" eb="3">
      <t>ジギョウゼイ</t>
    </rPh>
    <rPh sb="3" eb="6">
      <t>ミバライガク</t>
    </rPh>
    <phoneticPr fontId="2"/>
  </si>
  <si>
    <t>当期計上額</t>
    <rPh sb="0" eb="2">
      <t>トウキ</t>
    </rPh>
    <rPh sb="2" eb="4">
      <t>ケイジョウ</t>
    </rPh>
    <rPh sb="4" eb="5">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</si>
</sst>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quot;△ &quot;#,##0"/>
    <numFmt numFmtId="178" formatCode="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color indexed="9"/>
      <name val="ＭＳ Ｐゴシック"/>
      <family val="3"/>
      <charset val="128"/>
    </font>
    <font>
      <sz val="10"/>
      <color indexed="9"/>
      <name val="ＭＳ Ｐゴシック"/>
      <family val="3"/>
      <charset val="128"/>
    </font>
    <font>
      <b/>
      <u/>
      <sz val="14"/>
      <name val="ＭＳ Ｐゴシック"/>
      <family val="3"/>
      <charset val="128"/>
    </font>
    <font>
      <b/>
      <sz val="14"/>
      <name val="ＭＳ Ｐゴシック"/>
      <family val="3"/>
      <charset val="128"/>
    </font>
    <font>
      <sz val="9"/>
      <name val="ＭＳ Ｐゴシック"/>
      <family val="3"/>
      <charset val="128"/>
    </font>
    <font>
      <sz val="9"/>
      <color indexed="48"/>
      <name val="ＭＳ Ｐゴシック"/>
      <family val="3"/>
      <charset val="128"/>
    </font>
    <font>
      <b/>
      <sz val="10"/>
      <color indexed="10"/>
      <name val="ＭＳ Ｐゴシック"/>
      <family val="3"/>
      <charset val="128"/>
    </font>
    <font>
      <b/>
      <sz val="11"/>
      <color indexed="10"/>
      <name val="ＭＳ Ｐゴシック"/>
      <family val="3"/>
      <charset val="128"/>
    </font>
    <font>
      <sz val="10"/>
      <color indexed="55"/>
      <name val="ＭＳ Ｐゴシック"/>
      <family val="3"/>
      <charset val="128"/>
    </font>
    <font>
      <b/>
      <sz val="14"/>
      <color indexed="55"/>
      <name val="ＭＳ Ｐゴシック"/>
      <family val="3"/>
      <charset val="128"/>
    </font>
    <font>
      <u/>
      <sz val="9"/>
      <name val="ＭＳ Ｐゴシック"/>
      <family val="3"/>
      <charset val="128"/>
    </font>
    <font>
      <sz val="10"/>
      <color theme="0"/>
      <name val="ＭＳ Ｐゴシック"/>
      <family val="3"/>
      <charset val="128"/>
    </font>
  </fonts>
  <fills count="5">
    <fill>
      <patternFill patternType="none"/>
    </fill>
    <fill>
      <patternFill patternType="gray125"/>
    </fill>
    <fill>
      <patternFill patternType="solid">
        <fgColor indexed="46"/>
        <bgColor indexed="64"/>
      </patternFill>
    </fill>
    <fill>
      <patternFill patternType="solid">
        <fgColor indexed="9"/>
        <bgColor indexed="64"/>
      </patternFill>
    </fill>
    <fill>
      <patternFill patternType="solid">
        <fgColor theme="4" tint="0.59999389629810485"/>
        <bgColor indexed="64"/>
      </patternFill>
    </fill>
  </fills>
  <borders count="45">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177" fontId="3" fillId="0" borderId="0" xfId="0" applyNumberFormat="1" applyFont="1">
      <alignment vertical="center"/>
    </xf>
    <xf numFmtId="178" fontId="3" fillId="0" borderId="0" xfId="0" applyNumberFormat="1" applyFont="1">
      <alignment vertical="center"/>
    </xf>
    <xf numFmtId="0" fontId="4" fillId="0" borderId="0" xfId="0" applyFont="1">
      <alignment vertical="center"/>
    </xf>
    <xf numFmtId="0" fontId="5" fillId="0" borderId="0" xfId="0" applyFont="1">
      <alignment vertical="center"/>
    </xf>
    <xf numFmtId="176" fontId="5" fillId="0" borderId="0" xfId="0" applyNumberFormat="1" applyFont="1">
      <alignment vertical="center"/>
    </xf>
    <xf numFmtId="57" fontId="3" fillId="2" borderId="1" xfId="0" applyNumberFormat="1" applyFont="1" applyFill="1" applyBorder="1" applyAlignment="1">
      <alignment horizontal="center" vertical="center"/>
    </xf>
    <xf numFmtId="0" fontId="7" fillId="0" borderId="0" xfId="0" applyFont="1">
      <alignment vertical="center"/>
    </xf>
    <xf numFmtId="177" fontId="3" fillId="2" borderId="2" xfId="0" applyNumberFormat="1" applyFont="1" applyFill="1" applyBorder="1" applyAlignment="1">
      <alignment horizontal="center" vertical="center"/>
    </xf>
    <xf numFmtId="177" fontId="8" fillId="2" borderId="3" xfId="0" applyNumberFormat="1" applyFont="1" applyFill="1" applyBorder="1" applyAlignment="1">
      <alignment horizontal="right" vertical="center"/>
    </xf>
    <xf numFmtId="177" fontId="8" fillId="2" borderId="4" xfId="0" applyNumberFormat="1" applyFont="1" applyFill="1" applyBorder="1" applyAlignment="1">
      <alignment horizontal="right" vertical="center"/>
    </xf>
    <xf numFmtId="177" fontId="8" fillId="2" borderId="5" xfId="0" applyNumberFormat="1" applyFont="1" applyFill="1" applyBorder="1" applyAlignment="1">
      <alignment horizontal="right" vertical="center"/>
    </xf>
    <xf numFmtId="177" fontId="8" fillId="2" borderId="6" xfId="0" applyNumberFormat="1" applyFont="1" applyFill="1" applyBorder="1" applyAlignment="1">
      <alignment horizontal="right" vertical="center"/>
    </xf>
    <xf numFmtId="0" fontId="8" fillId="3" borderId="7" xfId="0" applyFont="1" applyFill="1" applyBorder="1" applyProtection="1">
      <alignment vertical="center"/>
      <protection locked="0"/>
    </xf>
    <xf numFmtId="177" fontId="8" fillId="3" borderId="3" xfId="0" applyNumberFormat="1" applyFont="1" applyFill="1" applyBorder="1" applyAlignment="1" applyProtection="1">
      <alignment horizontal="right" vertical="center"/>
      <protection locked="0"/>
    </xf>
    <xf numFmtId="177" fontId="8" fillId="3" borderId="5" xfId="0" applyNumberFormat="1" applyFont="1" applyFill="1" applyBorder="1" applyAlignment="1" applyProtection="1">
      <alignment horizontal="right" vertical="center"/>
      <protection locked="0"/>
    </xf>
    <xf numFmtId="0" fontId="8" fillId="3" borderId="8" xfId="0" applyFont="1" applyFill="1" applyBorder="1" applyProtection="1">
      <alignment vertical="center"/>
      <protection locked="0"/>
    </xf>
    <xf numFmtId="0" fontId="8" fillId="3" borderId="9" xfId="0" applyFont="1" applyFill="1" applyBorder="1" applyProtection="1">
      <alignment vertical="center"/>
      <protection locked="0"/>
    </xf>
    <xf numFmtId="177" fontId="8" fillId="3" borderId="1" xfId="0" applyNumberFormat="1" applyFont="1" applyFill="1" applyBorder="1" applyAlignment="1" applyProtection="1">
      <alignment horizontal="right" vertical="center"/>
      <protection locked="0"/>
    </xf>
    <xf numFmtId="177" fontId="8" fillId="2" borderId="10" xfId="0" applyNumberFormat="1" applyFont="1" applyFill="1" applyBorder="1" applyAlignment="1">
      <alignment horizontal="right" vertical="center"/>
    </xf>
    <xf numFmtId="177" fontId="8" fillId="3" borderId="13" xfId="0" applyNumberFormat="1" applyFont="1" applyFill="1" applyBorder="1" applyProtection="1">
      <alignment vertical="center"/>
      <protection locked="0"/>
    </xf>
    <xf numFmtId="177" fontId="8" fillId="3" borderId="0" xfId="0" applyNumberFormat="1" applyFont="1" applyFill="1" applyProtection="1">
      <alignment vertical="center"/>
      <protection locked="0"/>
    </xf>
    <xf numFmtId="0" fontId="8" fillId="3" borderId="19" xfId="0" applyFont="1" applyFill="1" applyBorder="1" applyProtection="1">
      <alignment vertical="center"/>
      <protection locked="0"/>
    </xf>
    <xf numFmtId="0" fontId="8" fillId="3" borderId="20" xfId="0" applyFont="1" applyFill="1" applyBorder="1" applyProtection="1">
      <alignment vertical="center"/>
      <protection locked="0"/>
    </xf>
    <xf numFmtId="0" fontId="8" fillId="2" borderId="19" xfId="0" applyFont="1" applyFill="1" applyBorder="1">
      <alignment vertical="center"/>
    </xf>
    <xf numFmtId="0" fontId="8" fillId="2" borderId="22" xfId="0" applyFont="1" applyFill="1" applyBorder="1" applyAlignment="1">
      <alignment horizontal="distributed" vertical="center" indent="1"/>
    </xf>
    <xf numFmtId="0" fontId="8" fillId="2" borderId="23" xfId="0" applyFont="1" applyFill="1" applyBorder="1" applyAlignment="1">
      <alignment horizontal="distributed" vertical="center" indent="1"/>
    </xf>
    <xf numFmtId="0" fontId="12" fillId="0" borderId="0" xfId="0" applyFont="1">
      <alignment vertical="center"/>
    </xf>
    <xf numFmtId="0" fontId="13" fillId="0" borderId="0" xfId="0" applyFont="1">
      <alignment vertical="center"/>
    </xf>
    <xf numFmtId="0" fontId="12" fillId="0" borderId="0" xfId="0" applyFont="1" applyAlignment="1">
      <alignment horizontal="center" vertical="center"/>
    </xf>
    <xf numFmtId="177" fontId="12" fillId="0" borderId="0" xfId="0" applyNumberFormat="1" applyFont="1" applyAlignment="1">
      <alignment horizontal="center" vertical="center"/>
    </xf>
    <xf numFmtId="177" fontId="12" fillId="0" borderId="0" xfId="0" applyNumberFormat="1" applyFont="1" applyAlignment="1">
      <alignment horizontal="right" vertical="center"/>
    </xf>
    <xf numFmtId="10" fontId="10" fillId="3" borderId="31" xfId="0" applyNumberFormat="1" applyFont="1" applyFill="1" applyBorder="1" applyAlignment="1" applyProtection="1">
      <alignment horizontal="center" vertical="center"/>
      <protection locked="0"/>
    </xf>
    <xf numFmtId="177" fontId="9" fillId="3" borderId="8" xfId="0" applyNumberFormat="1" applyFont="1" applyFill="1" applyBorder="1" applyAlignment="1" applyProtection="1">
      <alignment horizontal="distributed" vertical="center"/>
      <protection locked="0"/>
    </xf>
    <xf numFmtId="0" fontId="8" fillId="2" borderId="32" xfId="0" applyFont="1" applyFill="1" applyBorder="1" applyAlignment="1">
      <alignment horizontal="distributed" vertical="center" indent="2"/>
    </xf>
    <xf numFmtId="177" fontId="8" fillId="2" borderId="33" xfId="0" applyNumberFormat="1" applyFont="1" applyFill="1" applyBorder="1" applyAlignment="1">
      <alignment horizontal="right" vertical="center"/>
    </xf>
    <xf numFmtId="177" fontId="8" fillId="2" borderId="21" xfId="0" applyNumberFormat="1" applyFont="1" applyFill="1" applyBorder="1" applyAlignment="1">
      <alignment horizontal="right" vertical="center"/>
    </xf>
    <xf numFmtId="177" fontId="9" fillId="3" borderId="8" xfId="0" applyNumberFormat="1" applyFont="1" applyFill="1" applyBorder="1" applyAlignment="1">
      <alignment horizontal="distributed" vertical="center"/>
    </xf>
    <xf numFmtId="177" fontId="8" fillId="3" borderId="6" xfId="0" applyNumberFormat="1" applyFont="1" applyFill="1" applyBorder="1" applyAlignment="1" applyProtection="1">
      <alignment horizontal="right" vertical="center"/>
      <protection locked="0"/>
    </xf>
    <xf numFmtId="177" fontId="3" fillId="0" borderId="0" xfId="0" applyNumberFormat="1" applyFont="1" applyAlignment="1">
      <alignment horizontal="right" vertical="center"/>
    </xf>
    <xf numFmtId="177" fontId="8" fillId="3" borderId="4" xfId="0" applyNumberFormat="1" applyFont="1" applyFill="1" applyBorder="1" applyAlignment="1" applyProtection="1">
      <alignment horizontal="right" vertical="center"/>
      <protection locked="0"/>
    </xf>
    <xf numFmtId="177" fontId="8" fillId="2" borderId="24" xfId="0" applyNumberFormat="1" applyFont="1" applyFill="1" applyBorder="1" applyAlignment="1">
      <alignment horizontal="right" vertical="center"/>
    </xf>
    <xf numFmtId="0" fontId="3" fillId="0" borderId="0" xfId="0" applyFont="1" applyAlignment="1">
      <alignment horizontal="right" vertical="center"/>
    </xf>
    <xf numFmtId="3" fontId="15" fillId="0" borderId="0" xfId="1" applyNumberFormat="1" applyFont="1">
      <alignment vertical="center"/>
    </xf>
    <xf numFmtId="38" fontId="3" fillId="0" borderId="34" xfId="1" applyFont="1" applyFill="1" applyBorder="1" applyAlignment="1">
      <alignment horizontal="right" vertical="center"/>
    </xf>
    <xf numFmtId="38" fontId="3" fillId="0" borderId="40" xfId="1" applyFont="1" applyFill="1" applyBorder="1" applyAlignment="1">
      <alignment horizontal="right" vertical="center"/>
    </xf>
    <xf numFmtId="0" fontId="8" fillId="4" borderId="5" xfId="0" applyFont="1" applyFill="1" applyBorder="1" applyAlignment="1">
      <alignment horizontal="distributed" vertical="center" indent="1"/>
    </xf>
    <xf numFmtId="38" fontId="8" fillId="4" borderId="5" xfId="1" applyFont="1" applyFill="1" applyBorder="1" applyAlignment="1">
      <alignment horizontal="right" vertical="center"/>
    </xf>
    <xf numFmtId="0" fontId="8" fillId="4" borderId="1" xfId="0" applyFont="1" applyFill="1" applyBorder="1" applyAlignment="1">
      <alignment horizontal="distributed" vertical="center" indent="1"/>
    </xf>
    <xf numFmtId="38" fontId="8" fillId="4" borderId="1" xfId="1" applyFont="1" applyFill="1" applyBorder="1" applyAlignment="1">
      <alignment horizontal="right" vertical="center"/>
    </xf>
    <xf numFmtId="0" fontId="8" fillId="4" borderId="3" xfId="0" applyFont="1" applyFill="1" applyBorder="1" applyAlignment="1">
      <alignment horizontal="distributed" vertical="center" indent="1"/>
    </xf>
    <xf numFmtId="38" fontId="8" fillId="4" borderId="3" xfId="1" applyFont="1" applyFill="1" applyBorder="1" applyAlignment="1">
      <alignment horizontal="right" vertical="center"/>
    </xf>
    <xf numFmtId="0" fontId="8" fillId="4" borderId="11" xfId="0" applyFont="1" applyFill="1" applyBorder="1" applyAlignment="1" applyProtection="1">
      <alignment horizontal="distributed" vertical="center" indent="1"/>
      <protection locked="0"/>
    </xf>
    <xf numFmtId="0" fontId="8" fillId="4" borderId="14" xfId="0" applyFont="1" applyFill="1" applyBorder="1" applyAlignment="1" applyProtection="1">
      <alignment horizontal="distributed" vertical="center" indent="1"/>
      <protection locked="0"/>
    </xf>
    <xf numFmtId="0" fontId="8" fillId="4" borderId="16" xfId="0" applyFont="1" applyFill="1" applyBorder="1" applyAlignment="1" applyProtection="1">
      <alignment horizontal="distributed" vertical="center" indent="1"/>
      <protection locked="0"/>
    </xf>
    <xf numFmtId="177" fontId="8" fillId="4" borderId="17" xfId="0" applyNumberFormat="1" applyFont="1" applyFill="1" applyBorder="1">
      <alignment vertical="center"/>
    </xf>
    <xf numFmtId="177" fontId="8" fillId="4" borderId="18" xfId="0" applyNumberFormat="1" applyFont="1" applyFill="1" applyBorder="1">
      <alignment vertical="center"/>
    </xf>
    <xf numFmtId="177" fontId="8" fillId="4" borderId="15" xfId="0" applyNumberFormat="1" applyFont="1" applyFill="1" applyBorder="1">
      <alignment vertical="center"/>
    </xf>
    <xf numFmtId="177" fontId="8" fillId="4" borderId="12" xfId="0" applyNumberFormat="1" applyFont="1" applyFill="1" applyBorder="1">
      <alignment vertical="center"/>
    </xf>
    <xf numFmtId="0" fontId="8" fillId="4" borderId="30" xfId="0" applyFont="1" applyFill="1" applyBorder="1" applyAlignment="1" applyProtection="1">
      <alignment horizontal="distributed" vertical="center" indent="1"/>
      <protection locked="0"/>
    </xf>
    <xf numFmtId="177" fontId="8" fillId="4" borderId="28" xfId="0" applyNumberFormat="1" applyFont="1" applyFill="1" applyBorder="1">
      <alignment vertical="center"/>
    </xf>
    <xf numFmtId="177" fontId="8" fillId="4" borderId="29" xfId="0" applyNumberFormat="1" applyFont="1" applyFill="1" applyBorder="1">
      <alignment vertical="center"/>
    </xf>
    <xf numFmtId="0" fontId="8" fillId="2" borderId="25" xfId="0" applyFont="1" applyFill="1" applyBorder="1">
      <alignment vertical="center"/>
    </xf>
    <xf numFmtId="177" fontId="8" fillId="3" borderId="26" xfId="0" applyNumberFormat="1" applyFont="1" applyFill="1" applyBorder="1" applyAlignment="1" applyProtection="1">
      <alignment horizontal="right" vertical="center"/>
      <protection locked="0"/>
    </xf>
    <xf numFmtId="177" fontId="8" fillId="2" borderId="26" xfId="0" applyNumberFormat="1" applyFont="1" applyFill="1" applyBorder="1" applyAlignment="1">
      <alignment horizontal="right" vertical="center"/>
    </xf>
    <xf numFmtId="177" fontId="8" fillId="2" borderId="27" xfId="0" applyNumberFormat="1" applyFont="1" applyFill="1" applyBorder="1" applyAlignment="1">
      <alignment horizontal="right" vertical="center"/>
    </xf>
    <xf numFmtId="0" fontId="8" fillId="2" borderId="9" xfId="0" applyFont="1" applyFill="1" applyBorder="1">
      <alignment vertical="center"/>
    </xf>
    <xf numFmtId="177" fontId="8" fillId="2" borderId="1" xfId="0" applyNumberFormat="1" applyFont="1" applyFill="1" applyBorder="1" applyAlignment="1">
      <alignment horizontal="right" vertical="center"/>
    </xf>
    <xf numFmtId="0" fontId="8" fillId="2" borderId="34" xfId="0" applyFont="1" applyFill="1" applyBorder="1" applyAlignment="1">
      <alignment horizontal="distributed" vertical="center" indent="1"/>
    </xf>
    <xf numFmtId="0" fontId="8" fillId="2" borderId="35" xfId="0" applyFont="1" applyFill="1" applyBorder="1" applyAlignment="1">
      <alignment horizontal="distributed" vertical="center" indent="1"/>
    </xf>
    <xf numFmtId="0" fontId="6" fillId="0" borderId="0" xfId="0" applyFont="1" applyAlignment="1">
      <alignment horizontal="center" vertical="center"/>
    </xf>
    <xf numFmtId="0" fontId="8" fillId="2" borderId="2"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6" xfId="0" applyFont="1" applyFill="1" applyBorder="1" applyAlignment="1">
      <alignment horizontal="center" vertical="center" wrapText="1"/>
    </xf>
    <xf numFmtId="0" fontId="3" fillId="2" borderId="1" xfId="0" applyFont="1" applyFill="1" applyBorder="1" applyAlignment="1">
      <alignment horizontal="center" vertical="center"/>
    </xf>
    <xf numFmtId="0" fontId="13" fillId="0" borderId="0" xfId="0" applyFont="1" applyAlignment="1">
      <alignment horizontal="center" vertical="center"/>
    </xf>
    <xf numFmtId="0" fontId="3" fillId="2" borderId="4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wrapText="1"/>
    </xf>
    <xf numFmtId="0" fontId="3" fillId="2" borderId="10" xfId="0" applyFont="1" applyFill="1" applyBorder="1" applyAlignment="1">
      <alignment horizontal="center" vertical="center"/>
    </xf>
    <xf numFmtId="57" fontId="10" fillId="2" borderId="37" xfId="0" applyNumberFormat="1" applyFont="1" applyFill="1" applyBorder="1" applyAlignment="1">
      <alignment horizontal="center" vertical="center" wrapText="1"/>
    </xf>
    <xf numFmtId="0" fontId="11" fillId="0" borderId="38" xfId="0" applyFont="1" applyBorder="1">
      <alignment vertical="center"/>
    </xf>
    <xf numFmtId="0" fontId="6" fillId="0" borderId="17"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31" xfId="0" applyFont="1" applyFill="1" applyBorder="1" applyAlignment="1">
      <alignment horizontal="center" vertical="center"/>
    </xf>
    <xf numFmtId="0" fontId="6" fillId="0" borderId="3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16</xdr:col>
      <xdr:colOff>333375</xdr:colOff>
      <xdr:row>3</xdr:row>
      <xdr:rowOff>85725</xdr:rowOff>
    </xdr:from>
    <xdr:to>
      <xdr:col>16</xdr:col>
      <xdr:colOff>342900</xdr:colOff>
      <xdr:row>3</xdr:row>
      <xdr:rowOff>95250</xdr:rowOff>
    </xdr:to>
    <xdr:sp macro="" textlink="">
      <xdr:nvSpPr>
        <xdr:cNvPr id="1027" name="Line 3">
          <a:extLst>
            <a:ext uri="{FF2B5EF4-FFF2-40B4-BE49-F238E27FC236}">
              <a16:creationId xmlns:a16="http://schemas.microsoft.com/office/drawing/2014/main" id="{00000000-0008-0000-0200-000003040000}"/>
            </a:ext>
          </a:extLst>
        </xdr:cNvPr>
        <xdr:cNvSpPr>
          <a:spLocks noChangeShapeType="1"/>
        </xdr:cNvSpPr>
      </xdr:nvSpPr>
      <xdr:spPr bwMode="auto">
        <a:xfrm flipV="1">
          <a:off x="15449550" y="866775"/>
          <a:ext cx="952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22</xdr:row>
          <xdr:rowOff>142875</xdr:rowOff>
        </xdr:from>
        <xdr:to>
          <xdr:col>9</xdr:col>
          <xdr:colOff>152400</xdr:colOff>
          <xdr:row>32</xdr:row>
          <xdr:rowOff>133350</xdr:rowOff>
        </xdr:to>
        <xdr:pic>
          <xdr:nvPicPr>
            <xdr:cNvPr id="2" name="図 1">
              <a:extLst>
                <a:ext uri="{FF2B5EF4-FFF2-40B4-BE49-F238E27FC236}">
                  <a16:creationId xmlns:a16="http://schemas.microsoft.com/office/drawing/2014/main" id="{26FBD684-E648-9768-5BFD-4C7E41973D31}"/>
                </a:ext>
              </a:extLst>
            </xdr:cNvPr>
            <xdr:cNvPicPr>
              <a:picLocks noChangeAspect="1" noChangeArrowheads="1"/>
              <a:extLst>
                <a:ext uri="{84589F7E-364E-4C9E-8A38-B11213B215E9}">
                  <a14:cameraTool cellRange="仕訳!$B$2:$E$10" spid="_x0000_s5132"/>
                </a:ext>
              </a:extLst>
            </xdr:cNvPicPr>
          </xdr:nvPicPr>
          <xdr:blipFill>
            <a:blip xmlns:r="http://schemas.openxmlformats.org/officeDocument/2006/relationships" r:embed="rId1"/>
            <a:srcRect/>
            <a:stretch>
              <a:fillRect/>
            </a:stretch>
          </xdr:blipFill>
          <xdr:spPr bwMode="auto">
            <a:xfrm>
              <a:off x="790575" y="4086225"/>
              <a:ext cx="5534025" cy="1704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34</xdr:row>
          <xdr:rowOff>114300</xdr:rowOff>
        </xdr:from>
        <xdr:to>
          <xdr:col>7</xdr:col>
          <xdr:colOff>381000</xdr:colOff>
          <xdr:row>41</xdr:row>
          <xdr:rowOff>161925</xdr:rowOff>
        </xdr:to>
        <xdr:pic>
          <xdr:nvPicPr>
            <xdr:cNvPr id="5" name="図 4">
              <a:extLst>
                <a:ext uri="{FF2B5EF4-FFF2-40B4-BE49-F238E27FC236}">
                  <a16:creationId xmlns:a16="http://schemas.microsoft.com/office/drawing/2014/main" id="{5D350AF6-CBDD-C5E6-DBAC-6CE6CEA4F74E}"/>
                </a:ext>
              </a:extLst>
            </xdr:cNvPr>
            <xdr:cNvPicPr>
              <a:picLocks noChangeAspect="1" noChangeArrowheads="1"/>
              <a:extLst>
                <a:ext uri="{84589F7E-364E-4C9E-8A38-B11213B215E9}">
                  <a14:cameraTool cellRange="PL!$B$2:$D$6" spid="_x0000_s5133"/>
                </a:ext>
              </a:extLst>
            </xdr:cNvPicPr>
          </xdr:nvPicPr>
          <xdr:blipFill>
            <a:blip xmlns:r="http://schemas.openxmlformats.org/officeDocument/2006/relationships" r:embed="rId2"/>
            <a:srcRect/>
            <a:stretch>
              <a:fillRect/>
            </a:stretch>
          </xdr:blipFill>
          <xdr:spPr bwMode="auto">
            <a:xfrm>
              <a:off x="1981200" y="6115050"/>
              <a:ext cx="3200400" cy="12477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171451</xdr:colOff>
          <xdr:row>0</xdr:row>
          <xdr:rowOff>133350</xdr:rowOff>
        </xdr:from>
        <xdr:to>
          <xdr:col>10</xdr:col>
          <xdr:colOff>198465</xdr:colOff>
          <xdr:row>16</xdr:row>
          <xdr:rowOff>95250</xdr:rowOff>
        </xdr:to>
        <xdr:pic>
          <xdr:nvPicPr>
            <xdr:cNvPr id="6" name="図 5">
              <a:extLst>
                <a:ext uri="{FF2B5EF4-FFF2-40B4-BE49-F238E27FC236}">
                  <a16:creationId xmlns:a16="http://schemas.microsoft.com/office/drawing/2014/main" id="{754422E7-4AAA-F448-C9B7-98B231960C2A}"/>
                </a:ext>
              </a:extLst>
            </xdr:cNvPr>
            <xdr:cNvPicPr>
              <a:picLocks noChangeAspect="1" noChangeArrowheads="1"/>
              <a:extLst>
                <a:ext uri="{84589F7E-364E-4C9E-8A38-B11213B215E9}">
                  <a14:cameraTool cellRange="別表5・ワークシート!$H$1:$Q$30" spid="_x0000_s5134"/>
                </a:ext>
              </a:extLst>
            </xdr:cNvPicPr>
          </xdr:nvPicPr>
          <xdr:blipFill>
            <a:blip xmlns:r="http://schemas.openxmlformats.org/officeDocument/2006/relationships" r:embed="rId3"/>
            <a:srcRect/>
            <a:stretch>
              <a:fillRect/>
            </a:stretch>
          </xdr:blipFill>
          <xdr:spPr bwMode="auto">
            <a:xfrm>
              <a:off x="171451" y="304800"/>
              <a:ext cx="6885014" cy="27051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542925</xdr:colOff>
      <xdr:row>17</xdr:row>
      <xdr:rowOff>161925</xdr:rowOff>
    </xdr:from>
    <xdr:to>
      <xdr:col>5</xdr:col>
      <xdr:colOff>476250</xdr:colOff>
      <xdr:row>21</xdr:row>
      <xdr:rowOff>76200</xdr:rowOff>
    </xdr:to>
    <xdr:sp macro="" textlink="">
      <xdr:nvSpPr>
        <xdr:cNvPr id="7" name="矢印: 下 6">
          <a:extLst>
            <a:ext uri="{FF2B5EF4-FFF2-40B4-BE49-F238E27FC236}">
              <a16:creationId xmlns:a16="http://schemas.microsoft.com/office/drawing/2014/main" id="{A1097AF4-3B3B-9B7E-92A0-FE3862BFAB53}"/>
            </a:ext>
          </a:extLst>
        </xdr:cNvPr>
        <xdr:cNvSpPr/>
      </xdr:nvSpPr>
      <xdr:spPr>
        <a:xfrm>
          <a:off x="3286125" y="3076575"/>
          <a:ext cx="619125" cy="6000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40"/>
  <sheetViews>
    <sheetView showGridLines="0" workbookViewId="0">
      <selection activeCell="I39" sqref="I39"/>
    </sheetView>
  </sheetViews>
  <sheetFormatPr defaultRowHeight="12" outlineLevelRow="2" x14ac:dyDescent="0.15"/>
  <cols>
    <col min="1" max="1" width="9" style="1"/>
    <col min="2" max="2" width="10.625" style="1" customWidth="1"/>
    <col min="3" max="3" width="20.625" style="2" customWidth="1"/>
    <col min="4" max="4" width="10.625" style="40" customWidth="1"/>
    <col min="5" max="14" width="9" style="1"/>
    <col min="15" max="15" width="8.875" style="1" customWidth="1"/>
    <col min="16" max="16384" width="9" style="1"/>
  </cols>
  <sheetData>
    <row r="1" spans="2:4" ht="18" customHeight="1" x14ac:dyDescent="0.15"/>
    <row r="2" spans="2:4" s="8" customFormat="1" ht="25.5" customHeight="1" thickBot="1" x14ac:dyDescent="0.2">
      <c r="B2" s="71" t="s">
        <v>4</v>
      </c>
      <c r="C2" s="71"/>
      <c r="D2" s="71"/>
    </row>
    <row r="3" spans="2:4" ht="18" customHeight="1" thickBot="1" x14ac:dyDescent="0.2">
      <c r="B3" s="69" t="s">
        <v>3</v>
      </c>
      <c r="C3" s="70"/>
      <c r="D3" s="37">
        <f>+PL!D6</f>
        <v>8400000</v>
      </c>
    </row>
    <row r="4" spans="2:4" ht="18" customHeight="1" x14ac:dyDescent="0.15">
      <c r="B4" s="72" t="s">
        <v>6</v>
      </c>
      <c r="C4" s="25" t="s">
        <v>19</v>
      </c>
      <c r="D4" s="11">
        <f>+PL!C4</f>
        <v>5000000</v>
      </c>
    </row>
    <row r="5" spans="2:4" ht="18" hidden="1" customHeight="1" outlineLevel="1" x14ac:dyDescent="0.15">
      <c r="B5" s="73"/>
      <c r="C5" s="24" t="s">
        <v>26</v>
      </c>
      <c r="D5" s="39">
        <v>0</v>
      </c>
    </row>
    <row r="6" spans="2:4" ht="18" hidden="1" customHeight="1" outlineLevel="1" x14ac:dyDescent="0.15">
      <c r="B6" s="73"/>
      <c r="C6" s="24" t="s">
        <v>27</v>
      </c>
      <c r="D6" s="39">
        <v>0</v>
      </c>
    </row>
    <row r="7" spans="2:4" ht="18" hidden="1" customHeight="1" outlineLevel="1" x14ac:dyDescent="0.15">
      <c r="B7" s="73"/>
      <c r="C7" s="24" t="s">
        <v>28</v>
      </c>
      <c r="D7" s="39"/>
    </row>
    <row r="8" spans="2:4" ht="18" hidden="1" customHeight="1" outlineLevel="1" x14ac:dyDescent="0.15">
      <c r="B8" s="73"/>
      <c r="C8" s="24" t="s">
        <v>29</v>
      </c>
      <c r="D8" s="39"/>
    </row>
    <row r="9" spans="2:4" ht="18" customHeight="1" collapsed="1" x14ac:dyDescent="0.15">
      <c r="B9" s="73"/>
      <c r="C9" s="24"/>
      <c r="D9" s="39"/>
    </row>
    <row r="10" spans="2:4" ht="18" customHeight="1" x14ac:dyDescent="0.15">
      <c r="B10" s="73"/>
      <c r="C10" s="24"/>
      <c r="D10" s="39"/>
    </row>
    <row r="11" spans="2:4" ht="18" hidden="1" customHeight="1" outlineLevel="1" x14ac:dyDescent="0.15">
      <c r="B11" s="73"/>
      <c r="C11" s="24" t="s">
        <v>44</v>
      </c>
      <c r="D11" s="39"/>
    </row>
    <row r="12" spans="2:4" ht="18" hidden="1" customHeight="1" outlineLevel="1" x14ac:dyDescent="0.15">
      <c r="B12" s="73"/>
      <c r="C12" s="24"/>
      <c r="D12" s="39"/>
    </row>
    <row r="13" spans="2:4" ht="18" hidden="1" customHeight="1" outlineLevel="1" x14ac:dyDescent="0.15">
      <c r="B13" s="73"/>
      <c r="C13" s="24"/>
      <c r="D13" s="39"/>
    </row>
    <row r="14" spans="2:4" ht="18" hidden="1" customHeight="1" outlineLevel="1" x14ac:dyDescent="0.15">
      <c r="B14" s="73"/>
      <c r="C14" s="24"/>
      <c r="D14" s="39"/>
    </row>
    <row r="15" spans="2:4" ht="18" hidden="1" customHeight="1" outlineLevel="1" x14ac:dyDescent="0.15">
      <c r="B15" s="73"/>
      <c r="C15" s="24" t="str">
        <f>IF(D18&gt;1,"法人税等調整額","")</f>
        <v/>
      </c>
      <c r="D15" s="39" t="str">
        <f>IF(D18&gt;1,D18*別表5・ワークシート!Q4,"0")</f>
        <v>0</v>
      </c>
    </row>
    <row r="16" spans="2:4" ht="18" customHeight="1" collapsed="1" x14ac:dyDescent="0.15">
      <c r="B16" s="73"/>
      <c r="C16" s="25" t="s">
        <v>2</v>
      </c>
      <c r="D16" s="11" t="str">
        <f>IF(PL!C5&gt;0,PL!C5,"0")</f>
        <v>0</v>
      </c>
    </row>
    <row r="17" spans="2:4" ht="18" customHeight="1" thickBot="1" x14ac:dyDescent="0.2">
      <c r="B17" s="74"/>
      <c r="C17" s="26" t="s">
        <v>8</v>
      </c>
      <c r="D17" s="20">
        <f>SUM(D4:D16)</f>
        <v>5000000</v>
      </c>
    </row>
    <row r="18" spans="2:4" ht="18" hidden="1" customHeight="1" outlineLevel="1" x14ac:dyDescent="0.15">
      <c r="B18" s="72" t="s">
        <v>7</v>
      </c>
      <c r="C18" s="23" t="s">
        <v>30</v>
      </c>
      <c r="D18" s="41">
        <v>0</v>
      </c>
    </row>
    <row r="19" spans="2:4" ht="18" hidden="1" customHeight="1" outlineLevel="1" x14ac:dyDescent="0.15">
      <c r="B19" s="73"/>
      <c r="C19" s="23"/>
      <c r="D19" s="39"/>
    </row>
    <row r="20" spans="2:4" ht="18" hidden="1" customHeight="1" outlineLevel="1" x14ac:dyDescent="0.15">
      <c r="B20" s="73"/>
      <c r="C20" s="24"/>
      <c r="D20" s="39"/>
    </row>
    <row r="21" spans="2:4" ht="18" hidden="1" customHeight="1" outlineLevel="1" x14ac:dyDescent="0.15">
      <c r="B21" s="73"/>
      <c r="C21" s="24"/>
      <c r="D21" s="39"/>
    </row>
    <row r="22" spans="2:4" ht="18" hidden="1" customHeight="1" outlineLevel="1" x14ac:dyDescent="0.15">
      <c r="B22" s="73"/>
      <c r="C22" s="24"/>
      <c r="D22" s="39"/>
    </row>
    <row r="23" spans="2:4" ht="18" hidden="1" customHeight="1" outlineLevel="1" x14ac:dyDescent="0.15">
      <c r="B23" s="73"/>
      <c r="C23" s="24"/>
      <c r="D23" s="39"/>
    </row>
    <row r="24" spans="2:4" ht="18" hidden="1" customHeight="1" outlineLevel="1" x14ac:dyDescent="0.15">
      <c r="B24" s="73"/>
      <c r="C24" s="24" t="s">
        <v>40</v>
      </c>
      <c r="D24" s="39">
        <v>0</v>
      </c>
    </row>
    <row r="25" spans="2:4" ht="18" hidden="1" customHeight="1" outlineLevel="1" x14ac:dyDescent="0.15">
      <c r="B25" s="73"/>
      <c r="C25" s="24" t="s">
        <v>39</v>
      </c>
      <c r="D25" s="39">
        <v>0</v>
      </c>
    </row>
    <row r="26" spans="2:4" ht="18" customHeight="1" collapsed="1" x14ac:dyDescent="0.15">
      <c r="B26" s="73"/>
      <c r="C26" s="24"/>
      <c r="D26" s="39"/>
    </row>
    <row r="27" spans="2:4" ht="18" customHeight="1" x14ac:dyDescent="0.15">
      <c r="B27" s="73"/>
      <c r="C27" s="24"/>
      <c r="D27" s="39"/>
    </row>
    <row r="28" spans="2:4" ht="18" hidden="1" customHeight="1" outlineLevel="2" x14ac:dyDescent="0.15">
      <c r="B28" s="73"/>
      <c r="C28" s="24"/>
      <c r="D28" s="39"/>
    </row>
    <row r="29" spans="2:4" ht="18" hidden="1" customHeight="1" outlineLevel="2" x14ac:dyDescent="0.15">
      <c r="B29" s="73"/>
      <c r="C29" s="24" t="str">
        <f>IF(D11&gt;1,"法人税等調整額","")</f>
        <v/>
      </c>
      <c r="D29" s="39" t="str">
        <f>IF(D11&gt;1,D11*別表5・ワークシート!Q4,"0")</f>
        <v>0</v>
      </c>
    </row>
    <row r="30" spans="2:4" ht="18" customHeight="1" collapsed="1" x14ac:dyDescent="0.15">
      <c r="B30" s="73"/>
      <c r="C30" s="25" t="s">
        <v>2</v>
      </c>
      <c r="D30" s="11">
        <f>IF(PL!C5&lt;0,PL!C5*-1,"0")</f>
        <v>400000</v>
      </c>
    </row>
    <row r="31" spans="2:4" ht="18" customHeight="1" thickBot="1" x14ac:dyDescent="0.2">
      <c r="B31" s="74"/>
      <c r="C31" s="27" t="s">
        <v>8</v>
      </c>
      <c r="D31" s="42">
        <f>SUM(D18:D30)</f>
        <v>400000</v>
      </c>
    </row>
    <row r="32" spans="2:4" ht="18" customHeight="1" thickBot="1" x14ac:dyDescent="0.2">
      <c r="B32" s="69" t="s">
        <v>5</v>
      </c>
      <c r="C32" s="70"/>
      <c r="D32" s="37">
        <f>+D3+D17-D31</f>
        <v>13000000</v>
      </c>
    </row>
    <row r="33" spans="3:4" ht="18" customHeight="1" x14ac:dyDescent="0.15">
      <c r="D33" s="43"/>
    </row>
    <row r="34" spans="3:4" ht="18" customHeight="1" x14ac:dyDescent="0.15"/>
    <row r="35" spans="3:4" ht="18" customHeight="1" x14ac:dyDescent="0.15">
      <c r="C35" s="3"/>
    </row>
    <row r="36" spans="3:4" ht="18" customHeight="1" x14ac:dyDescent="0.15"/>
    <row r="37" spans="3:4" ht="17.25" customHeight="1" x14ac:dyDescent="0.15"/>
    <row r="38" spans="3:4" ht="17.25" customHeight="1" x14ac:dyDescent="0.15"/>
    <row r="39" spans="3:4" ht="17.25" customHeight="1" x14ac:dyDescent="0.15"/>
    <row r="40" spans="3:4" ht="17.25" customHeight="1" x14ac:dyDescent="0.15"/>
  </sheetData>
  <mergeCells count="5">
    <mergeCell ref="B32:C32"/>
    <mergeCell ref="B2:D2"/>
    <mergeCell ref="B4:B17"/>
    <mergeCell ref="B18:B31"/>
    <mergeCell ref="B3:C3"/>
  </mergeCells>
  <phoneticPr fontId="2"/>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30"/>
  <sheetViews>
    <sheetView showGridLines="0" workbookViewId="0">
      <selection activeCell="H44" sqref="H44"/>
    </sheetView>
  </sheetViews>
  <sheetFormatPr defaultRowHeight="12" outlineLevelRow="1" x14ac:dyDescent="0.15"/>
  <cols>
    <col min="1" max="1" width="9" style="1"/>
    <col min="2" max="2" width="20.625" style="1" customWidth="1"/>
    <col min="3" max="3" width="10.625" style="1" customWidth="1"/>
    <col min="4" max="4" width="10.625" style="2" customWidth="1"/>
    <col min="5" max="6" width="10.625" style="1" customWidth="1"/>
    <col min="7" max="7" width="6.125" style="28" customWidth="1"/>
    <col min="8" max="8" width="12.625" style="1" customWidth="1"/>
    <col min="9" max="9" width="12.625" style="2" customWidth="1"/>
    <col min="10" max="10" width="6.125" style="28" customWidth="1"/>
    <col min="11" max="11" width="20.625" style="1" customWidth="1"/>
    <col min="12" max="15" width="10.625" style="1" customWidth="1"/>
    <col min="16" max="16384" width="9" style="1"/>
  </cols>
  <sheetData>
    <row r="1" spans="2:17" ht="18" customHeight="1" x14ac:dyDescent="0.15">
      <c r="B1" s="71" t="s">
        <v>24</v>
      </c>
      <c r="C1" s="71"/>
      <c r="D1" s="71"/>
      <c r="E1" s="71"/>
      <c r="F1" s="71"/>
      <c r="K1" s="71" t="s">
        <v>23</v>
      </c>
      <c r="L1" s="71"/>
      <c r="M1" s="71"/>
      <c r="N1" s="71"/>
      <c r="O1" s="71"/>
    </row>
    <row r="2" spans="2:17" s="8" customFormat="1" ht="18" customHeight="1" thickBot="1" x14ac:dyDescent="0.2">
      <c r="B2" s="91"/>
      <c r="C2" s="91"/>
      <c r="D2" s="91"/>
      <c r="E2" s="91"/>
      <c r="F2" s="91"/>
      <c r="G2" s="29"/>
      <c r="H2" s="79"/>
      <c r="I2" s="79"/>
      <c r="J2" s="29"/>
      <c r="K2" s="91"/>
      <c r="L2" s="91"/>
      <c r="M2" s="91"/>
      <c r="N2" s="91"/>
      <c r="O2" s="91"/>
    </row>
    <row r="3" spans="2:17" ht="18" customHeight="1" x14ac:dyDescent="0.15">
      <c r="B3" s="75" t="s">
        <v>20</v>
      </c>
      <c r="C3" s="77" t="s">
        <v>14</v>
      </c>
      <c r="D3" s="86" t="s">
        <v>10</v>
      </c>
      <c r="E3" s="86"/>
      <c r="F3" s="87" t="s">
        <v>15</v>
      </c>
      <c r="G3" s="30"/>
      <c r="H3" s="79"/>
      <c r="I3" s="79"/>
      <c r="J3" s="30"/>
      <c r="K3" s="89" t="s">
        <v>22</v>
      </c>
      <c r="L3" s="80" t="s">
        <v>13</v>
      </c>
      <c r="M3" s="84"/>
      <c r="N3" s="80" t="s">
        <v>9</v>
      </c>
      <c r="O3" s="81"/>
      <c r="Q3" s="9" t="s">
        <v>17</v>
      </c>
    </row>
    <row r="4" spans="2:17" ht="18" customHeight="1" thickBot="1" x14ac:dyDescent="0.2">
      <c r="B4" s="76"/>
      <c r="C4" s="78"/>
      <c r="D4" s="7" t="s">
        <v>11</v>
      </c>
      <c r="E4" s="7" t="s">
        <v>12</v>
      </c>
      <c r="F4" s="88"/>
      <c r="G4" s="30"/>
      <c r="H4" s="79"/>
      <c r="I4" s="79"/>
      <c r="J4" s="30"/>
      <c r="K4" s="90"/>
      <c r="L4" s="82"/>
      <c r="M4" s="85"/>
      <c r="N4" s="82"/>
      <c r="O4" s="83"/>
      <c r="Q4" s="33">
        <v>0.4</v>
      </c>
    </row>
    <row r="5" spans="2:17" ht="18" hidden="1" customHeight="1" outlineLevel="1" thickBot="1" x14ac:dyDescent="0.15">
      <c r="B5" s="14" t="s">
        <v>31</v>
      </c>
      <c r="C5" s="15"/>
      <c r="D5" s="15">
        <f>+別表4!D25+別表4!D24</f>
        <v>0</v>
      </c>
      <c r="E5" s="15">
        <f>+別表4!D5+別表4!D6</f>
        <v>0</v>
      </c>
      <c r="F5" s="11">
        <f>+C5+E5-D5</f>
        <v>0</v>
      </c>
      <c r="G5" s="31"/>
      <c r="H5" s="79"/>
      <c r="I5" s="79"/>
      <c r="J5" s="31"/>
      <c r="K5" s="34" t="s">
        <v>36</v>
      </c>
      <c r="L5" s="10">
        <f>IF($K5="将来減算一時差異",D5*$Q$4,"0")</f>
        <v>0</v>
      </c>
      <c r="M5" s="10">
        <f>IF($K5="将来減算一時差異",E5*$Q$4,"0")</f>
        <v>0</v>
      </c>
      <c r="N5" s="10" t="str">
        <f>IF($K5="将来加算一時差異",D5*$Q$4,"0")</f>
        <v>0</v>
      </c>
      <c r="O5" s="11" t="str">
        <f>IF($K5="将来加算一時差異",E5*$Q$4,"0")</f>
        <v>0</v>
      </c>
    </row>
    <row r="6" spans="2:17" ht="18" hidden="1" customHeight="1" outlineLevel="1" x14ac:dyDescent="0.15">
      <c r="B6" s="17" t="s">
        <v>32</v>
      </c>
      <c r="C6" s="16"/>
      <c r="D6" s="16"/>
      <c r="E6" s="16">
        <f>+別表4!D7</f>
        <v>0</v>
      </c>
      <c r="F6" s="13">
        <f t="shared" ref="F6:F22" si="0">+C6+E6-D6</f>
        <v>0</v>
      </c>
      <c r="G6" s="31"/>
      <c r="H6" s="79"/>
      <c r="I6" s="79"/>
      <c r="J6" s="31"/>
      <c r="K6" s="34" t="s">
        <v>36</v>
      </c>
      <c r="L6" s="12">
        <f>IF($K6="将来減算一時差異",D6*$Q$4,"0")</f>
        <v>0</v>
      </c>
      <c r="M6" s="12">
        <f>IF($K6="将来減算一時差異",E6*$Q$4,"0")</f>
        <v>0</v>
      </c>
      <c r="N6" s="12" t="str">
        <f>IF($K6="将来加算一時差異",D6*$Q$4,"0")</f>
        <v>0</v>
      </c>
      <c r="O6" s="13" t="str">
        <f>IF($K6="将来加算一時差異",E6*$Q$4,"0")</f>
        <v>0</v>
      </c>
    </row>
    <row r="7" spans="2:17" ht="18" hidden="1" customHeight="1" outlineLevel="1" x14ac:dyDescent="0.15">
      <c r="B7" s="17" t="s">
        <v>33</v>
      </c>
      <c r="C7" s="16"/>
      <c r="D7" s="16"/>
      <c r="E7" s="16">
        <f>+別表4!D8</f>
        <v>0</v>
      </c>
      <c r="F7" s="13">
        <f t="shared" si="0"/>
        <v>0</v>
      </c>
      <c r="G7" s="31"/>
      <c r="H7" s="79"/>
      <c r="I7" s="79"/>
      <c r="J7" s="31"/>
      <c r="K7" s="34" t="s">
        <v>36</v>
      </c>
      <c r="L7" s="12">
        <f>IF($K7="将来減算一時差異",D7*$Q$4,"0")</f>
        <v>0</v>
      </c>
      <c r="M7" s="12">
        <f>IF($K7="将来減算一時差異",E7*$Q$4,"0")</f>
        <v>0</v>
      </c>
      <c r="N7" s="12" t="str">
        <f>IF($K7="将来加算一時差異",D7*$Q$4,"0")</f>
        <v>0</v>
      </c>
      <c r="O7" s="13" t="str">
        <f>IF($K7="将来加算一時差異",E7*$Q$4,"0")</f>
        <v>0</v>
      </c>
    </row>
    <row r="8" spans="2:17" ht="18" customHeight="1" collapsed="1" x14ac:dyDescent="0.15">
      <c r="B8" s="17"/>
      <c r="C8" s="16"/>
      <c r="D8" s="16"/>
      <c r="E8" s="16"/>
      <c r="F8" s="13">
        <f t="shared" si="0"/>
        <v>0</v>
      </c>
      <c r="G8" s="31"/>
      <c r="H8" s="79"/>
      <c r="I8" s="79"/>
      <c r="J8" s="31"/>
      <c r="K8" s="34"/>
      <c r="L8" s="12" t="str">
        <f>IF($K8="将来減算一時差異",D8*$Q$4,"0")</f>
        <v>0</v>
      </c>
      <c r="M8" s="12" t="str">
        <f>IF($K8="将来減算一時差異",E8*$Q$4,"0")</f>
        <v>0</v>
      </c>
      <c r="N8" s="12" t="str">
        <f>IF($K8="将来加算一時差異",D8*$Q$4,"0")</f>
        <v>0</v>
      </c>
      <c r="O8" s="13" t="str">
        <f>IF($K8="将来加算一時差異",E8*$Q$4,"0")</f>
        <v>0</v>
      </c>
    </row>
    <row r="9" spans="2:17" ht="18" customHeight="1" x14ac:dyDescent="0.15">
      <c r="B9" s="17"/>
      <c r="C9" s="16"/>
      <c r="D9" s="16"/>
      <c r="E9" s="16"/>
      <c r="F9" s="13">
        <f t="shared" si="0"/>
        <v>0</v>
      </c>
      <c r="G9" s="31"/>
      <c r="H9" s="79"/>
      <c r="I9" s="79"/>
      <c r="J9" s="31"/>
      <c r="K9" s="34"/>
      <c r="L9" s="12" t="str">
        <f>IF($K9="将来減算一時差異",D9*$Q$4,"0")</f>
        <v>0</v>
      </c>
      <c r="M9" s="12" t="str">
        <f>IF($K9="将来減算一時差異",E9*$Q$4,"0")</f>
        <v>0</v>
      </c>
      <c r="N9" s="12" t="str">
        <f>IF($K9="将来加算一時差異",D9*$Q$4,"0")</f>
        <v>0</v>
      </c>
      <c r="O9" s="13" t="str">
        <f>IF($K9="将来加算一時差異",E9*$Q$4,"0")</f>
        <v>0</v>
      </c>
    </row>
    <row r="10" spans="2:17" ht="18" hidden="1" customHeight="1" outlineLevel="1" x14ac:dyDescent="0.15">
      <c r="B10" s="17"/>
      <c r="C10" s="16"/>
      <c r="D10" s="16"/>
      <c r="E10" s="16"/>
      <c r="F10" s="13">
        <f t="shared" si="0"/>
        <v>0</v>
      </c>
      <c r="G10" s="31"/>
      <c r="H10" s="79"/>
      <c r="I10" s="79"/>
      <c r="J10" s="31"/>
      <c r="K10" s="34"/>
      <c r="L10" s="12" t="str">
        <f>IF($K10="将来減算一時差異",D10*$Q$4,"0")</f>
        <v>0</v>
      </c>
      <c r="M10" s="12" t="str">
        <f>IF($K10="将来減算一時差異",E10*$Q$4,"0")</f>
        <v>0</v>
      </c>
      <c r="N10" s="12" t="str">
        <f>IF($K10="将来加算一時差異",D10*$Q$4,"0")</f>
        <v>0</v>
      </c>
      <c r="O10" s="13" t="str">
        <f>IF($K10="将来加算一時差異",E10*$Q$4,"0")</f>
        <v>0</v>
      </c>
    </row>
    <row r="11" spans="2:17" ht="18" hidden="1" customHeight="1" outlineLevel="1" x14ac:dyDescent="0.15">
      <c r="B11" s="17"/>
      <c r="C11" s="16"/>
      <c r="D11" s="16"/>
      <c r="E11" s="16"/>
      <c r="F11" s="13">
        <f t="shared" si="0"/>
        <v>0</v>
      </c>
      <c r="G11" s="31"/>
      <c r="H11" s="79"/>
      <c r="I11" s="79"/>
      <c r="J11" s="31"/>
      <c r="K11" s="34"/>
      <c r="L11" s="12" t="str">
        <f>IF($K11="将来減算一時差異",D11*$Q$4,"0")</f>
        <v>0</v>
      </c>
      <c r="M11" s="12" t="str">
        <f>IF($K11="将来減算一時差異",E11*$Q$4,"0")</f>
        <v>0</v>
      </c>
      <c r="N11" s="12" t="str">
        <f>IF($K11="将来加算一時差異",D11*$Q$4,"0")</f>
        <v>0</v>
      </c>
      <c r="O11" s="13" t="str">
        <f>IF($K11="将来加算一時差異",E11*$Q$4,"0")</f>
        <v>0</v>
      </c>
    </row>
    <row r="12" spans="2:17" ht="18" hidden="1" customHeight="1" outlineLevel="1" x14ac:dyDescent="0.15">
      <c r="B12" s="17"/>
      <c r="C12" s="16"/>
      <c r="D12" s="16"/>
      <c r="E12" s="16"/>
      <c r="F12" s="13">
        <f t="shared" si="0"/>
        <v>0</v>
      </c>
      <c r="G12" s="31"/>
      <c r="H12" s="79"/>
      <c r="I12" s="79"/>
      <c r="J12" s="31"/>
      <c r="K12" s="34"/>
      <c r="L12" s="12" t="str">
        <f>IF($K12="将来減算一時差異",D12*$Q$4,"0")</f>
        <v>0</v>
      </c>
      <c r="M12" s="12" t="str">
        <f>IF($K12="将来減算一時差異",E12*$Q$4,"0")</f>
        <v>0</v>
      </c>
      <c r="N12" s="12" t="str">
        <f>IF($K12="将来加算一時差異",D12*$Q$4,"0")</f>
        <v>0</v>
      </c>
      <c r="O12" s="13" t="str">
        <f>IF($K12="将来加算一時差異",E12*$Q$4,"0")</f>
        <v>0</v>
      </c>
    </row>
    <row r="13" spans="2:17" ht="18" hidden="1" customHeight="1" outlineLevel="1" x14ac:dyDescent="0.15">
      <c r="B13" s="17"/>
      <c r="C13" s="16"/>
      <c r="D13" s="16"/>
      <c r="E13" s="16"/>
      <c r="F13" s="13">
        <f t="shared" si="0"/>
        <v>0</v>
      </c>
      <c r="G13" s="31"/>
      <c r="H13" s="79"/>
      <c r="I13" s="79"/>
      <c r="J13" s="31"/>
      <c r="K13" s="34"/>
      <c r="L13" s="12" t="str">
        <f>IF($K13="将来減算一時差異",D13*$Q$4,"0")</f>
        <v>0</v>
      </c>
      <c r="M13" s="12" t="str">
        <f>IF($K13="将来減算一時差異",E13*$Q$4,"0")</f>
        <v>0</v>
      </c>
      <c r="N13" s="12" t="str">
        <f>IF($K13="将来加算一時差異",D13*$Q$4,"0")</f>
        <v>0</v>
      </c>
      <c r="O13" s="13" t="str">
        <f>IF($K13="将来加算一時差異",E13*$Q$4,"0")</f>
        <v>0</v>
      </c>
    </row>
    <row r="14" spans="2:17" ht="18" hidden="1" customHeight="1" outlineLevel="1" x14ac:dyDescent="0.15">
      <c r="B14" s="17"/>
      <c r="C14" s="16"/>
      <c r="D14" s="16"/>
      <c r="E14" s="16"/>
      <c r="F14" s="13">
        <f t="shared" si="0"/>
        <v>0</v>
      </c>
      <c r="G14" s="31"/>
      <c r="H14" s="79"/>
      <c r="I14" s="79"/>
      <c r="J14" s="31"/>
      <c r="K14" s="34"/>
      <c r="L14" s="12" t="str">
        <f>IF($K14="将来減算一時差異",D14*$Q$4,"0")</f>
        <v>0</v>
      </c>
      <c r="M14" s="12" t="str">
        <f>IF($K14="将来減算一時差異",E14*$Q$4,"0")</f>
        <v>0</v>
      </c>
      <c r="N14" s="12" t="str">
        <f>IF($K14="将来加算一時差異",D14*$Q$4,"0")</f>
        <v>0</v>
      </c>
      <c r="O14" s="13" t="str">
        <f>IF($K14="将来加算一時差異",E14*$Q$4,"0")</f>
        <v>0</v>
      </c>
    </row>
    <row r="15" spans="2:17" ht="18" hidden="1" customHeight="1" outlineLevel="1" x14ac:dyDescent="0.15">
      <c r="B15" s="17"/>
      <c r="C15" s="16"/>
      <c r="D15" s="16"/>
      <c r="E15" s="16"/>
      <c r="F15" s="13">
        <f t="shared" si="0"/>
        <v>0</v>
      </c>
      <c r="G15" s="31"/>
      <c r="H15" s="79"/>
      <c r="I15" s="79"/>
      <c r="J15" s="31"/>
      <c r="K15" s="34"/>
      <c r="L15" s="12" t="str">
        <f>IF($K15="将来減算一時差異",D15*$Q$4,"0")</f>
        <v>0</v>
      </c>
      <c r="M15" s="12" t="str">
        <f>IF($K15="将来減算一時差異",E15*$Q$4,"0")</f>
        <v>0</v>
      </c>
      <c r="N15" s="12" t="str">
        <f>IF($K15="将来加算一時差異",D15*$Q$4,"0")</f>
        <v>0</v>
      </c>
      <c r="O15" s="13" t="str">
        <f>IF($K15="将来加算一時差異",E15*$Q$4,"0")</f>
        <v>0</v>
      </c>
    </row>
    <row r="16" spans="2:17" ht="18" hidden="1" customHeight="1" outlineLevel="1" x14ac:dyDescent="0.15">
      <c r="B16" s="17"/>
      <c r="C16" s="16"/>
      <c r="D16" s="16"/>
      <c r="E16" s="16"/>
      <c r="F16" s="13">
        <f t="shared" si="0"/>
        <v>0</v>
      </c>
      <c r="G16" s="31"/>
      <c r="H16" s="79"/>
      <c r="I16" s="79"/>
      <c r="J16" s="31"/>
      <c r="K16" s="34"/>
      <c r="L16" s="12" t="str">
        <f>IF($K16="将来減算一時差異",D16*$Q$4,"0")</f>
        <v>0</v>
      </c>
      <c r="M16" s="12" t="str">
        <f>IF($K16="将来減算一時差異",E16*$Q$4,"0")</f>
        <v>0</v>
      </c>
      <c r="N16" s="12" t="str">
        <f>IF($K16="将来加算一時差異",D16*$Q$4,"0")</f>
        <v>0</v>
      </c>
      <c r="O16" s="13" t="str">
        <f>IF($K16="将来加算一時差異",E16*$Q$4,"0")</f>
        <v>0</v>
      </c>
    </row>
    <row r="17" spans="2:15" ht="18" hidden="1" customHeight="1" outlineLevel="1" x14ac:dyDescent="0.15">
      <c r="B17" s="17"/>
      <c r="C17" s="16"/>
      <c r="D17" s="16"/>
      <c r="E17" s="16"/>
      <c r="F17" s="13">
        <f t="shared" si="0"/>
        <v>0</v>
      </c>
      <c r="G17" s="31"/>
      <c r="H17" s="79"/>
      <c r="I17" s="79"/>
      <c r="J17" s="31"/>
      <c r="K17" s="34"/>
      <c r="L17" s="12" t="str">
        <f>IF($K17="将来減算一時差異",D17*$Q$4,"0")</f>
        <v>0</v>
      </c>
      <c r="M17" s="12" t="str">
        <f>IF($K17="将来減算一時差異",E17*$Q$4,"0")</f>
        <v>0</v>
      </c>
      <c r="N17" s="12" t="str">
        <f>IF($K17="将来加算一時差異",D17*$Q$4,"0")</f>
        <v>0</v>
      </c>
      <c r="O17" s="13" t="str">
        <f>IF($K17="将来加算一時差異",E17*$Q$4,"0")</f>
        <v>0</v>
      </c>
    </row>
    <row r="18" spans="2:15" ht="18" hidden="1" customHeight="1" outlineLevel="1" x14ac:dyDescent="0.15">
      <c r="B18" s="17"/>
      <c r="C18" s="16"/>
      <c r="D18" s="16"/>
      <c r="E18" s="16"/>
      <c r="F18" s="13">
        <f t="shared" si="0"/>
        <v>0</v>
      </c>
      <c r="G18" s="31"/>
      <c r="H18" s="79"/>
      <c r="I18" s="79"/>
      <c r="J18" s="31"/>
      <c r="K18" s="34" t="s">
        <v>35</v>
      </c>
      <c r="L18" s="12" t="str">
        <f>IF($K18="将来減算一時差異",D18*$Q$4,"0")</f>
        <v>0</v>
      </c>
      <c r="M18" s="12" t="str">
        <f>IF($K18="将来減算一時差異",E18*$Q$4,"0")</f>
        <v>0</v>
      </c>
      <c r="N18" s="12">
        <f>IF($K18="将来加算一時差異",D18*$Q$4,"0")</f>
        <v>0</v>
      </c>
      <c r="O18" s="13">
        <f>IF($K18="将来加算一時差異",E18*$Q$4,"0")</f>
        <v>0</v>
      </c>
    </row>
    <row r="19" spans="2:15" ht="18" hidden="1" customHeight="1" outlineLevel="1" x14ac:dyDescent="0.15">
      <c r="B19" s="17" t="s">
        <v>34</v>
      </c>
      <c r="C19" s="16"/>
      <c r="D19" s="16" t="str">
        <f>IF(別表4!D11&gt;1,別表4!D11-別表4!D29,"0")</f>
        <v>0</v>
      </c>
      <c r="E19" s="16" t="str">
        <f>IF(別表4!D18&gt;1,別表4!D18-別表4!D15,"0")</f>
        <v>0</v>
      </c>
      <c r="F19" s="13">
        <f>+C19+E19-D19</f>
        <v>0</v>
      </c>
      <c r="G19" s="31"/>
      <c r="H19" s="79"/>
      <c r="I19" s="79"/>
      <c r="J19" s="31"/>
      <c r="K19" s="34" t="s">
        <v>35</v>
      </c>
      <c r="L19" s="12" t="str">
        <f>IF($K19="将来減算一時差異",D19*$Q$4,"0")</f>
        <v>0</v>
      </c>
      <c r="M19" s="12" t="str">
        <f>IF($K19="将来減算一時差異",E19*$Q$4,"0")</f>
        <v>0</v>
      </c>
      <c r="N19" s="12">
        <f>IF($K19="将来加算一時差異",D19*$Q$4,"0")</f>
        <v>0</v>
      </c>
      <c r="O19" s="13">
        <f>IF($K19="将来加算一時差異",E19*$Q$4,"0")</f>
        <v>0</v>
      </c>
    </row>
    <row r="20" spans="2:15" ht="18" hidden="1" customHeight="1" outlineLevel="1" x14ac:dyDescent="0.15">
      <c r="B20" s="17" t="s">
        <v>30</v>
      </c>
      <c r="C20" s="16"/>
      <c r="D20" s="16">
        <f>-別表4!D11</f>
        <v>0</v>
      </c>
      <c r="E20" s="16">
        <f>-別表4!D18</f>
        <v>0</v>
      </c>
      <c r="F20" s="13">
        <f t="shared" si="0"/>
        <v>0</v>
      </c>
      <c r="G20" s="31"/>
      <c r="H20" s="79"/>
      <c r="I20" s="79"/>
      <c r="J20" s="31"/>
      <c r="K20" s="34" t="s">
        <v>25</v>
      </c>
      <c r="L20" s="12" t="str">
        <f>IF($K20="将来減算一時差異",D20*$Q$4,"0")</f>
        <v>0</v>
      </c>
      <c r="M20" s="12" t="str">
        <f>IF($K20="将来減算一時差異",E20*$Q$4,"0")</f>
        <v>0</v>
      </c>
      <c r="N20" s="12" t="str">
        <f>IF($K20="将来加算一時差異",D20*$Q$4,"0")</f>
        <v>0</v>
      </c>
      <c r="O20" s="13" t="str">
        <f>IF($K20="将来加算一時差異",E20*$Q$4,"0")</f>
        <v>0</v>
      </c>
    </row>
    <row r="21" spans="2:15" ht="18" hidden="1" customHeight="1" outlineLevel="1" x14ac:dyDescent="0.15">
      <c r="B21" s="17" t="s">
        <v>43</v>
      </c>
      <c r="C21" s="16"/>
      <c r="D21" s="16" t="str">
        <f>IF(別表4!D11&gt;1,別表4!D29,"0")</f>
        <v>0</v>
      </c>
      <c r="E21" s="16" t="str">
        <f>IF(別表4!D15&gt;1,別表4!D15,"0")</f>
        <v>0</v>
      </c>
      <c r="F21" s="13">
        <f t="shared" si="0"/>
        <v>0</v>
      </c>
      <c r="G21" s="31"/>
      <c r="H21" s="79"/>
      <c r="I21" s="79"/>
      <c r="J21" s="31"/>
      <c r="K21" s="34" t="s">
        <v>35</v>
      </c>
      <c r="L21" s="12" t="str">
        <f>IF($K21="将来減算一時差異",D21*$Q$4,"0")</f>
        <v>0</v>
      </c>
      <c r="M21" s="12" t="str">
        <f>IF($K21="将来減算一時差異",E21*$Q$4,"0")</f>
        <v>0</v>
      </c>
      <c r="N21" s="12">
        <f>IF($K21="将来加算一時差異",D21*$Q$4,"0")</f>
        <v>0</v>
      </c>
      <c r="O21" s="13">
        <f>IF($K21="将来加算一時差異",E21*$Q$4,"0")</f>
        <v>0</v>
      </c>
    </row>
    <row r="22" spans="2:15" ht="18" customHeight="1" collapsed="1" x14ac:dyDescent="0.15">
      <c r="B22" s="17"/>
      <c r="C22" s="16"/>
      <c r="D22" s="16"/>
      <c r="E22" s="16"/>
      <c r="F22" s="13">
        <f t="shared" si="0"/>
        <v>0</v>
      </c>
      <c r="G22" s="31"/>
      <c r="H22" s="79"/>
      <c r="I22" s="79"/>
      <c r="J22" s="31"/>
      <c r="K22" s="34"/>
      <c r="L22" s="12" t="str">
        <f>IF($K22="将来減算一時差異",D22*$Q$4,"0")</f>
        <v>0</v>
      </c>
      <c r="M22" s="12" t="str">
        <f>IF($K22="将来減算一時差異",E22*$Q$4,"0")</f>
        <v>0</v>
      </c>
      <c r="N22" s="12" t="str">
        <f>IF($K22="将来加算一時差異",D22*$Q$4,"0")</f>
        <v>0</v>
      </c>
      <c r="O22" s="13" t="str">
        <f>IF($K22="将来加算一時差異",E22*$Q$4,"0")</f>
        <v>0</v>
      </c>
    </row>
    <row r="23" spans="2:15" ht="18" customHeight="1" thickBot="1" x14ac:dyDescent="0.2">
      <c r="B23" s="18"/>
      <c r="C23" s="19"/>
      <c r="D23" s="19"/>
      <c r="E23" s="19"/>
      <c r="F23" s="20">
        <f>+C23+E23-D23</f>
        <v>0</v>
      </c>
      <c r="G23" s="31"/>
      <c r="H23" s="79"/>
      <c r="I23" s="79"/>
      <c r="J23" s="31"/>
      <c r="K23" s="34"/>
      <c r="L23" s="12" t="str">
        <f>IF($K23="将来減算一時差異",D23*$Q$4,"0")</f>
        <v>0</v>
      </c>
      <c r="M23" s="12" t="str">
        <f>IF($K23="将来減算一時差異",E23*$Q$4,"0")</f>
        <v>0</v>
      </c>
      <c r="N23" s="12" t="str">
        <f>IF($K23="将来加算一時差異",D23*$Q$4,"0")</f>
        <v>0</v>
      </c>
      <c r="O23" s="13" t="str">
        <f>IF($K23="将来加算一時差異",E23*$Q$4,"0")</f>
        <v>0</v>
      </c>
    </row>
    <row r="24" spans="2:15" ht="18" customHeight="1" x14ac:dyDescent="0.15">
      <c r="B24" s="63" t="s">
        <v>13</v>
      </c>
      <c r="C24" s="64"/>
      <c r="D24" s="65">
        <f>-仕訳!E4</f>
        <v>0</v>
      </c>
      <c r="E24" s="65">
        <f>-仕訳!C3</f>
        <v>-400000</v>
      </c>
      <c r="F24" s="66">
        <f t="shared" ref="F24" si="1">+C24+E24-D24</f>
        <v>-400000</v>
      </c>
      <c r="G24" s="32"/>
      <c r="H24" s="71" t="s">
        <v>47</v>
      </c>
      <c r="I24" s="71"/>
      <c r="J24" s="32"/>
      <c r="K24" s="38" t="s">
        <v>25</v>
      </c>
      <c r="L24" s="12" t="str">
        <f>IF($K24="将来減算一時差異",D24*$Q$4,"0")</f>
        <v>0</v>
      </c>
      <c r="M24" s="12" t="str">
        <f>IF($K24="将来減算一時差異",E24*$Q$4,"0")</f>
        <v>0</v>
      </c>
      <c r="N24" s="12" t="str">
        <f>IF($K24="将来加算一時差異",D24*$Q$4,"0")</f>
        <v>0</v>
      </c>
      <c r="O24" s="13" t="str">
        <f>IF($K24="将来加算一時差異",E24*$Q$4,"0")</f>
        <v>0</v>
      </c>
    </row>
    <row r="25" spans="2:15" ht="18" customHeight="1" thickBot="1" x14ac:dyDescent="0.2">
      <c r="B25" s="67" t="s">
        <v>9</v>
      </c>
      <c r="C25" s="19"/>
      <c r="D25" s="68">
        <f>仕訳!C7</f>
        <v>0</v>
      </c>
      <c r="E25" s="68">
        <f>仕訳!E6-E21</f>
        <v>0</v>
      </c>
      <c r="F25" s="20">
        <f>+C25+E25-D25</f>
        <v>0</v>
      </c>
      <c r="H25" s="91"/>
      <c r="I25" s="91"/>
      <c r="K25" s="38"/>
      <c r="L25" s="12" t="str">
        <f>IF($K25="将来減算一時差異",D25*$Q$4,"0")</f>
        <v>0</v>
      </c>
      <c r="M25" s="12" t="str">
        <f>IF($K25="将来減算一時差異",E25*$Q$4,"0")</f>
        <v>0</v>
      </c>
      <c r="N25" s="12" t="str">
        <f>IF($K25="将来加算一時差異",D25*$Q$4,"0")</f>
        <v>0</v>
      </c>
      <c r="O25" s="13" t="str">
        <f>IF($K25="将来加算一時差異",E25*$Q$4,"0")</f>
        <v>0</v>
      </c>
    </row>
    <row r="26" spans="2:15" ht="18" customHeight="1" x14ac:dyDescent="0.15">
      <c r="H26" s="92" t="s">
        <v>48</v>
      </c>
      <c r="I26" s="87" t="s">
        <v>46</v>
      </c>
      <c r="K26" s="38"/>
      <c r="L26" s="12" t="str">
        <f>IF($K26="将来減算一時差異",D26*$Q$4,"0")</f>
        <v>0</v>
      </c>
      <c r="M26" s="12" t="str">
        <f>IF($K26="将来減算一時差異",E26*$Q$4,"0")</f>
        <v>0</v>
      </c>
      <c r="N26" s="12" t="str">
        <f>IF($K26="将来加算一時差異",D26*$Q$4,"0")</f>
        <v>0</v>
      </c>
      <c r="O26" s="13" t="str">
        <f>IF($K26="将来加算一時差異",E26*$Q$4,"0")</f>
        <v>0</v>
      </c>
    </row>
    <row r="27" spans="2:15" ht="18" customHeight="1" thickBot="1" x14ac:dyDescent="0.2">
      <c r="H27" s="93"/>
      <c r="I27" s="88"/>
      <c r="K27" s="38"/>
      <c r="L27" s="12" t="str">
        <f>IF($K27="将来減算一時差異",D27*$Q$4,"0")</f>
        <v>0</v>
      </c>
      <c r="M27" s="12" t="str">
        <f>IF($K27="将来減算一時差異",E27*$Q$4,"0")</f>
        <v>0</v>
      </c>
      <c r="N27" s="12" t="str">
        <f>IF($K27="将来加算一時差異",D27*$Q$4,"0")</f>
        <v>0</v>
      </c>
      <c r="O27" s="13" t="str">
        <f>IF($K27="将来加算一時差異",E27*$Q$4,"0")</f>
        <v>0</v>
      </c>
    </row>
    <row r="28" spans="2:15" ht="18" customHeight="1" thickBot="1" x14ac:dyDescent="0.2">
      <c r="H28" s="45">
        <v>1000000</v>
      </c>
      <c r="I28" s="46"/>
      <c r="K28" s="34" t="s">
        <v>36</v>
      </c>
      <c r="L28" s="12">
        <f>IF($K28="将来減算一時差異",I28*$Q$4,"0")</f>
        <v>0</v>
      </c>
      <c r="M28" s="12">
        <f>IF($K28="将来減算一時差異",H28*$Q$4,"0")</f>
        <v>400000</v>
      </c>
      <c r="N28" s="12" t="str">
        <f>IF($K28="将来加算一時差異",D28*$Q$4,"0")</f>
        <v>0</v>
      </c>
      <c r="O28" s="13" t="str">
        <f>IF($K28="将来加算一時差異",E28*$Q$4,"0")</f>
        <v>0</v>
      </c>
    </row>
    <row r="29" spans="2:15" ht="18" thickBot="1" x14ac:dyDescent="0.2">
      <c r="H29" s="79"/>
      <c r="I29" s="79"/>
      <c r="K29" s="38"/>
      <c r="L29" s="12" t="str">
        <f>IF($K29="将来減算一時差異",D29*$Q$4,"0")</f>
        <v>0</v>
      </c>
      <c r="M29" s="12" t="str">
        <f>IF($K29="将来減算一時差異",E29*$Q$4,"0")</f>
        <v>0</v>
      </c>
      <c r="N29" s="12" t="str">
        <f>IF($K29="将来加算一時差異",D29*$Q$4,"0")</f>
        <v>0</v>
      </c>
      <c r="O29" s="13" t="str">
        <f>IF($K29="将来加算一時差異",E29*$Q$4,"0")</f>
        <v>0</v>
      </c>
    </row>
    <row r="30" spans="2:15" ht="12.75" thickBot="1" x14ac:dyDescent="0.2">
      <c r="K30" s="35" t="s">
        <v>18</v>
      </c>
      <c r="L30" s="36">
        <f t="shared" ref="L30:O30" si="2">SUM(L5:L29)</f>
        <v>0</v>
      </c>
      <c r="M30" s="36">
        <f t="shared" si="2"/>
        <v>400000</v>
      </c>
      <c r="N30" s="36">
        <f t="shared" si="2"/>
        <v>0</v>
      </c>
      <c r="O30" s="37">
        <f t="shared" si="2"/>
        <v>0</v>
      </c>
    </row>
  </sheetData>
  <mergeCells count="35">
    <mergeCell ref="H24:I25"/>
    <mergeCell ref="B1:F2"/>
    <mergeCell ref="K1:O2"/>
    <mergeCell ref="H29:I29"/>
    <mergeCell ref="I26:I27"/>
    <mergeCell ref="H26:H27"/>
    <mergeCell ref="H22:I22"/>
    <mergeCell ref="H23:I23"/>
    <mergeCell ref="H17:I17"/>
    <mergeCell ref="H18:I18"/>
    <mergeCell ref="H19:I19"/>
    <mergeCell ref="H20:I20"/>
    <mergeCell ref="H21:I21"/>
    <mergeCell ref="H12:I12"/>
    <mergeCell ref="H13:I13"/>
    <mergeCell ref="H5:I5"/>
    <mergeCell ref="H6:I6"/>
    <mergeCell ref="H14:I14"/>
    <mergeCell ref="H15:I15"/>
    <mergeCell ref="H16:I16"/>
    <mergeCell ref="H7:I7"/>
    <mergeCell ref="H8:I8"/>
    <mergeCell ref="H9:I9"/>
    <mergeCell ref="H10:I10"/>
    <mergeCell ref="H11:I11"/>
    <mergeCell ref="B3:B4"/>
    <mergeCell ref="C3:C4"/>
    <mergeCell ref="H2:I2"/>
    <mergeCell ref="N3:O4"/>
    <mergeCell ref="L3:M4"/>
    <mergeCell ref="D3:E3"/>
    <mergeCell ref="F3:F4"/>
    <mergeCell ref="K3:K4"/>
    <mergeCell ref="H3:I3"/>
    <mergeCell ref="H4:I4"/>
  </mergeCells>
  <phoneticPr fontId="2"/>
  <dataValidations count="1">
    <dataValidation type="list" allowBlank="1" showInputMessage="1" showErrorMessage="1" sqref="K5:K23 K28" xr:uid="{245FF68C-7D0B-482B-87A0-A10A810E221B}">
      <formula1>"将来減算一時差異,将来加算一時差異,対象外等"</formula1>
    </dataValidation>
  </dataValidations>
  <pageMargins left="0.75" right="0.75" top="1" bottom="1" header="0.51200000000000001" footer="0.51200000000000001"/>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4"/>
  <sheetViews>
    <sheetView showGridLines="0" workbookViewId="0">
      <selection activeCell="B2" sqref="B2:E10"/>
    </sheetView>
  </sheetViews>
  <sheetFormatPr defaultRowHeight="12" outlineLevelRow="1" x14ac:dyDescent="0.15"/>
  <cols>
    <col min="1" max="1" width="9" style="1"/>
    <col min="2" max="2" width="20.625" style="1" customWidth="1"/>
    <col min="3" max="3" width="15.625" style="1" customWidth="1"/>
    <col min="4" max="4" width="20.625" style="1" customWidth="1"/>
    <col min="5" max="5" width="15.625" style="1" customWidth="1"/>
    <col min="6" max="16384" width="9" style="1"/>
  </cols>
  <sheetData>
    <row r="1" spans="1:5" ht="18" customHeight="1" x14ac:dyDescent="0.15"/>
    <row r="2" spans="1:5" s="8" customFormat="1" ht="25.5" customHeight="1" x14ac:dyDescent="0.15">
      <c r="B2" s="94" t="s">
        <v>41</v>
      </c>
      <c r="C2" s="94"/>
      <c r="D2" s="94"/>
      <c r="E2" s="94"/>
    </row>
    <row r="3" spans="1:5" ht="18" customHeight="1" x14ac:dyDescent="0.15">
      <c r="B3" s="47" t="s">
        <v>45</v>
      </c>
      <c r="C3" s="48">
        <f>+別表5・ワークシート!M30</f>
        <v>400000</v>
      </c>
      <c r="D3" s="47" t="s">
        <v>2</v>
      </c>
      <c r="E3" s="48">
        <f>+C3</f>
        <v>400000</v>
      </c>
    </row>
    <row r="4" spans="1:5" ht="18" customHeight="1" x14ac:dyDescent="0.15">
      <c r="B4" s="47" t="s">
        <v>2</v>
      </c>
      <c r="C4" s="48">
        <f>+E4</f>
        <v>0</v>
      </c>
      <c r="D4" s="47" t="s">
        <v>45</v>
      </c>
      <c r="E4" s="48">
        <f>+別表5・ワークシート!L30</f>
        <v>0</v>
      </c>
    </row>
    <row r="5" spans="1:5" ht="18" customHeight="1" thickBot="1" x14ac:dyDescent="0.2">
      <c r="B5" s="49"/>
      <c r="C5" s="50"/>
      <c r="D5" s="49"/>
      <c r="E5" s="50"/>
    </row>
    <row r="6" spans="1:5" ht="18" customHeight="1" x14ac:dyDescent="0.15">
      <c r="B6" s="51" t="s">
        <v>2</v>
      </c>
      <c r="C6" s="52">
        <f>+E6</f>
        <v>0</v>
      </c>
      <c r="D6" s="51" t="s">
        <v>9</v>
      </c>
      <c r="E6" s="52">
        <f>別表5・ワークシート!O30</f>
        <v>0</v>
      </c>
    </row>
    <row r="7" spans="1:5" ht="18" customHeight="1" x14ac:dyDescent="0.15">
      <c r="B7" s="47" t="s">
        <v>9</v>
      </c>
      <c r="C7" s="48">
        <f>別表5・ワークシート!N30</f>
        <v>0</v>
      </c>
      <c r="D7" s="47" t="s">
        <v>2</v>
      </c>
      <c r="E7" s="48">
        <f>+C7</f>
        <v>0</v>
      </c>
    </row>
    <row r="8" spans="1:5" ht="18" hidden="1" customHeight="1" outlineLevel="1" x14ac:dyDescent="0.15">
      <c r="B8" s="47" t="s">
        <v>42</v>
      </c>
      <c r="C8" s="48" t="str">
        <f>+E8</f>
        <v>0</v>
      </c>
      <c r="D8" s="47" t="s">
        <v>34</v>
      </c>
      <c r="E8" s="48" t="str">
        <f>+別表5・ワークシート!E19</f>
        <v>0</v>
      </c>
    </row>
    <row r="9" spans="1:5" ht="18" hidden="1" customHeight="1" outlineLevel="1" x14ac:dyDescent="0.15">
      <c r="B9" s="47" t="s">
        <v>34</v>
      </c>
      <c r="C9" s="48" t="str">
        <f>+別表5・ワークシート!D19</f>
        <v>0</v>
      </c>
      <c r="D9" s="47" t="s">
        <v>42</v>
      </c>
      <c r="E9" s="48" t="str">
        <f>+C9</f>
        <v>0</v>
      </c>
    </row>
    <row r="10" spans="1:5" ht="18" customHeight="1" collapsed="1" x14ac:dyDescent="0.15">
      <c r="B10" s="47"/>
      <c r="C10" s="48"/>
      <c r="D10" s="47"/>
      <c r="E10" s="48"/>
    </row>
    <row r="11" spans="1:5" s="5" customFormat="1" ht="20.25" customHeight="1" x14ac:dyDescent="0.15">
      <c r="A11" s="4"/>
      <c r="B11" s="5" t="s">
        <v>16</v>
      </c>
      <c r="C11" s="6"/>
      <c r="D11" s="4"/>
    </row>
    <row r="12" spans="1:5" ht="20.25" customHeight="1" x14ac:dyDescent="0.15">
      <c r="B12" s="1" t="s">
        <v>37</v>
      </c>
    </row>
    <row r="13" spans="1:5" ht="20.25" customHeight="1" x14ac:dyDescent="0.15">
      <c r="B13" s="1" t="s">
        <v>38</v>
      </c>
    </row>
    <row r="14" spans="1:5" s="5" customFormat="1" ht="18" customHeight="1" x14ac:dyDescent="0.15">
      <c r="A14" s="4"/>
      <c r="B14" s="5" t="s">
        <v>16</v>
      </c>
      <c r="C14" s="44">
        <f>C4+C6-E3-E7</f>
        <v>-400000</v>
      </c>
      <c r="D14" s="4"/>
    </row>
  </sheetData>
  <mergeCells count="1">
    <mergeCell ref="B2:E2"/>
  </mergeCells>
  <phoneticPr fontId="2"/>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12"/>
  <sheetViews>
    <sheetView showGridLines="0" workbookViewId="0">
      <selection activeCell="E30" sqref="E30"/>
    </sheetView>
  </sheetViews>
  <sheetFormatPr defaultRowHeight="12" x14ac:dyDescent="0.15"/>
  <cols>
    <col min="1" max="1" width="9" style="1"/>
    <col min="2" max="2" width="20.625" style="1" customWidth="1"/>
    <col min="3" max="4" width="10.625" style="2" customWidth="1"/>
    <col min="5" max="5" width="9" style="1"/>
    <col min="6" max="6" width="10.5" style="1" bestFit="1" customWidth="1"/>
    <col min="7" max="16384" width="9" style="1"/>
  </cols>
  <sheetData>
    <row r="1" spans="2:6" ht="18" customHeight="1" x14ac:dyDescent="0.15"/>
    <row r="2" spans="2:6" s="8" customFormat="1" ht="25.5" customHeight="1" thickBot="1" x14ac:dyDescent="0.2">
      <c r="B2" s="71" t="s">
        <v>0</v>
      </c>
      <c r="C2" s="71"/>
      <c r="D2" s="71"/>
    </row>
    <row r="3" spans="2:6" ht="18" customHeight="1" x14ac:dyDescent="0.15">
      <c r="B3" s="53" t="s">
        <v>1</v>
      </c>
      <c r="C3" s="59"/>
      <c r="D3" s="21">
        <v>13000000</v>
      </c>
    </row>
    <row r="4" spans="2:6" ht="18" customHeight="1" x14ac:dyDescent="0.15">
      <c r="B4" s="54" t="s">
        <v>21</v>
      </c>
      <c r="C4" s="22">
        <v>5000000</v>
      </c>
      <c r="D4" s="58"/>
    </row>
    <row r="5" spans="2:6" ht="18" customHeight="1" x14ac:dyDescent="0.15">
      <c r="B5" s="60" t="s">
        <v>2</v>
      </c>
      <c r="C5" s="61">
        <f>+仕訳!C14</f>
        <v>-400000</v>
      </c>
      <c r="D5" s="62">
        <f>+C4+C5</f>
        <v>4600000</v>
      </c>
    </row>
    <row r="6" spans="2:6" ht="18" customHeight="1" thickBot="1" x14ac:dyDescent="0.2">
      <c r="B6" s="55" t="s">
        <v>3</v>
      </c>
      <c r="C6" s="56"/>
      <c r="D6" s="57">
        <f>+D3-D5</f>
        <v>8400000</v>
      </c>
    </row>
    <row r="7" spans="2:6" ht="18" customHeight="1" x14ac:dyDescent="0.15"/>
    <row r="8" spans="2:6" ht="18" customHeight="1" x14ac:dyDescent="0.15"/>
    <row r="9" spans="2:6" ht="17.25" customHeight="1" x14ac:dyDescent="0.15">
      <c r="F9" s="2"/>
    </row>
    <row r="10" spans="2:6" ht="17.25" customHeight="1" x14ac:dyDescent="0.15"/>
    <row r="11" spans="2:6" ht="17.25" customHeight="1" x14ac:dyDescent="0.15"/>
    <row r="12" spans="2:6" ht="17.25" customHeight="1" x14ac:dyDescent="0.15"/>
  </sheetData>
  <mergeCells count="1">
    <mergeCell ref="B2:D2"/>
  </mergeCells>
  <phoneticPr fontId="2"/>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3DB4F-0AC3-4407-A4F3-42E81A733CCB}">
  <dimension ref="A1"/>
  <sheetViews>
    <sheetView showGridLines="0" tabSelected="1" workbookViewId="0">
      <selection activeCell="M35" sqref="M35"/>
    </sheetView>
  </sheetViews>
  <sheetFormatPr defaultRowHeight="13.5" x14ac:dyDescent="0.15"/>
  <sheetData/>
  <phoneticPr fontId="2"/>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別表4</vt:lpstr>
      <vt:lpstr>別表5・ワークシート</vt:lpstr>
      <vt:lpstr>仕訳</vt:lpstr>
      <vt:lpstr>PL</vt:lpstr>
      <vt:lpstr>ビジュアル図解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READING,会計学を学ぼう！</dc:creator>
  <dc:description>https://fsreading.net/</dc:description>
  <cp:lastModifiedBy>管理者 admin</cp:lastModifiedBy>
  <cp:lastPrinted>2024-12-28T10:47:50Z</cp:lastPrinted>
  <dcterms:created xsi:type="dcterms:W3CDTF">2015-09-07T12:46:21Z</dcterms:created>
  <dcterms:modified xsi:type="dcterms:W3CDTF">2024-12-29T11:51:23Z</dcterms:modified>
</cp:coreProperties>
</file>